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vodila" state="visible" r:id="rId4"/>
    <sheet sheetId="2" name="Nastavitve" state="visible" r:id="rId5"/>
    <sheet sheetId="3" name="Najemniki" state="visible" r:id="rId6"/>
    <sheet sheetId="4" name="Najemnine" state="visible" r:id="rId7"/>
    <sheet sheetId="5" name="Stroski" state="visible" r:id="rId8"/>
    <sheet sheetId="6" name="Obračun" state="visible" r:id="rId9"/>
    <sheet sheetId="7" name="Povzetek" state="visible" r:id="rId10"/>
  </sheets>
  <calcPr calcId="171027" fullCalcOnLoad="1"/>
</workbook>
</file>

<file path=xl/sharedStrings.xml><?xml version="1.0" encoding="utf-8"?>
<sst xmlns="http://schemas.openxmlformats.org/spreadsheetml/2006/main" count="189" uniqueCount="85">
  <si>
    <t>RentLOG — evidenca najemnin in stroškov</t>
  </si>
  <si>
    <t>Predloga za leto 2026. Brezplačno za osebno uporabo.</t>
  </si>
  <si>
    <t/>
  </si>
  <si>
    <t>Kako se uporablja</t>
  </si>
  <si>
    <t>1. Nastavitve — vpiši leto, privzeti dan zapadlosti najemnine, davčno stopnjo in odstotek normiranih stroškov. Te vrednosti uporabljajo vsi ostali listi.</t>
  </si>
  <si>
    <t>2. Najemniki — ena vrstica na najemnika: najemnina, varščina in dan v mesecu, ko najemnina zapade.</t>
  </si>
  <si>
    <t>3. Najemnine — za vsak mesec in najemnika. Zapadlost in znesek se izpolnita sama; ti vpišeš le plačani znesek in datum plačila. Stolpec Status sam pokaže PLAČANO, ODPRTO ali ZAMUDA.</t>
  </si>
  <si>
    <t>4. Stroški — vpiši račun in porabo. Delež najemnika se izračuna po izbranem načinu delitve: po porabi, fiksno ali odstotek.</t>
  </si>
  <si>
    <t>5. Obračun — mesečni obračun za najemnika: najemnina in stroški se seštejejo v znesek za plačilo.</t>
  </si>
  <si>
    <t>6. Povzetek — letni seštevki, število zamud in informativna ocena davka.</t>
  </si>
  <si>
    <t>Pravila, ki jih je vredno upoštevati</t>
  </si>
  <si>
    <t>Modre številke so za vnos. Črne celice so formule — če jih prepišeš, se izračun podre.</t>
  </si>
  <si>
    <t>Imena najemnikov morajo biti povsod zapisana enako kot na listu Najemniki, sicer jih formule ne najdejo.</t>
  </si>
  <si>
    <t>Mesec je povsod število od 1 do 12.</t>
  </si>
  <si>
    <t>Vrstice lahko dodajaš do 200. vrstice — formule so pripravljene vnaprej.</t>
  </si>
  <si>
    <t>Davek</t>
  </si>
  <si>
    <t>Ocena davka na listu Povzetek je informativna: privzeto 25 % od osnove, znižane za 10 % normiranih stroškov, in sicer od dejansko prejetih najemnin. Ni davčni nasvet — uraden znesek odmeri FURS na podlagi napovedi v eDavkih.</t>
  </si>
  <si>
    <t>Ko predloga postane pretesna — več najemnikov, deljeni števci, opomniki — isti izračuni tečejo sami v RentLOG: https://rent-log.app</t>
  </si>
  <si>
    <t>Nastavitev</t>
  </si>
  <si>
    <t>Vrednost</t>
  </si>
  <si>
    <t>Opomba</t>
  </si>
  <si>
    <t>Leto</t>
  </si>
  <si>
    <t>Leto, za katero vodiš evidenco. Uporablja se za datume zapadlosti.</t>
  </si>
  <si>
    <t>Privzeti dan zapadlosti najemnine</t>
  </si>
  <si>
    <t>Uporabi se, kadar pri najemniku dan plačila ni vpisan.</t>
  </si>
  <si>
    <t>Davčna stopnja (%)</t>
  </si>
  <si>
    <t>Slovenija: 25 % cedularne obdavčitve dohodka iz oddajanja.</t>
  </si>
  <si>
    <t>Normirani stroški (%)</t>
  </si>
  <si>
    <t>Slovenija: 10 % normiranih stroškov, priznanih brez dokazil.</t>
  </si>
  <si>
    <t>Najemnik</t>
  </si>
  <si>
    <t>Nepremičnina / enota</t>
  </si>
  <si>
    <t>Začetek najema</t>
  </si>
  <si>
    <t>Konec najema</t>
  </si>
  <si>
    <t>Mesečna najemnina (€)</t>
  </si>
  <si>
    <t>Varščina (€)</t>
  </si>
  <si>
    <t>Dan plačila</t>
  </si>
  <si>
    <t>Ana Novak</t>
  </si>
  <si>
    <t>Trubarjeva 12, stanovanje 3</t>
  </si>
  <si>
    <t>Marko Zupan</t>
  </si>
  <si>
    <t>Trubarjeva 12, stanovanje 5</t>
  </si>
  <si>
    <t>Eva Kos</t>
  </si>
  <si>
    <t>Cesta na Brdo 4, garsonjera</t>
  </si>
  <si>
    <t>Mesec (1–12)</t>
  </si>
  <si>
    <t>Zapadlost</t>
  </si>
  <si>
    <t>Za plačilo (€)</t>
  </si>
  <si>
    <t>Plačano (€)</t>
  </si>
  <si>
    <t>Datum plačila</t>
  </si>
  <si>
    <t>Razlika (€)</t>
  </si>
  <si>
    <t>Status</t>
  </si>
  <si>
    <t>Kategorija</t>
  </si>
  <si>
    <t>Način delitve</t>
  </si>
  <si>
    <t>Znesek računa (€)</t>
  </si>
  <si>
    <t>Skupna poraba</t>
  </si>
  <si>
    <t>Poraba najemnika</t>
  </si>
  <si>
    <t>Fiksni znesek (€)</t>
  </si>
  <si>
    <t>Odstotek (%)</t>
  </si>
  <si>
    <t>Delež najemnika (€)</t>
  </si>
  <si>
    <t>Delež lastnika (€)</t>
  </si>
  <si>
    <t>Voda</t>
  </si>
  <si>
    <t>po porabi</t>
  </si>
  <si>
    <t>Smeti</t>
  </si>
  <si>
    <t>fiksno</t>
  </si>
  <si>
    <t>Elektrika skupni prostori</t>
  </si>
  <si>
    <t>odstotek</t>
  </si>
  <si>
    <t>Ogrevanje</t>
  </si>
  <si>
    <t>Najemnina (€)</t>
  </si>
  <si>
    <t>Stroški (€)</t>
  </si>
  <si>
    <t>Skupaj za plačilo (€)</t>
  </si>
  <si>
    <t>Obdobje</t>
  </si>
  <si>
    <t>Postavka</t>
  </si>
  <si>
    <t>Zaračunana najemnina</t>
  </si>
  <si>
    <t>Prejeta najemnina</t>
  </si>
  <si>
    <t>Neplačano</t>
  </si>
  <si>
    <t>Število zamud</t>
  </si>
  <si>
    <t>Stroški, zaračunani najemnikom</t>
  </si>
  <si>
    <t>Stroški, ki jih nosi lastnik</t>
  </si>
  <si>
    <t>Ocena davka (informativno)</t>
  </si>
  <si>
    <t>Osnova — prejeta najemnina</t>
  </si>
  <si>
    <t>Normirani stroški</t>
  </si>
  <si>
    <t>Davčna osnova</t>
  </si>
  <si>
    <t>Ocenjen davek</t>
  </si>
  <si>
    <t>Neto po davku</t>
  </si>
  <si>
    <t>Po najemnikih</t>
  </si>
  <si>
    <t>Prejeta najemnina (€)</t>
  </si>
  <si>
    <t>Ocena ni davčni nasvet. Uraden znesek odmeri FURS na podlagi napovedi v eDavkih.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</si>
</sst>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\ &quot;€&quot;"/>
  </numFmts>
  <fonts count="12" x14ac:knownFonts="1">
    <font>
      <color theme="1"/>
      <family val="2"/>
      <scheme val="minor"/>
      <sz val="11"/>
      <name val="Calibri"/>
    </font>
    <font>
      <b/>
      <color rgb="FF0F3B3D"/>
      <sz val="16"/>
    </font>
    <font>
      <i/>
      <color rgb="FF6B7280"/>
    </font>
    <font>
      <b/>
      <color rgb="FF1F2933"/>
      <sz val="12"/>
    </font>
    <font>
      <color rgb="FF1F2933"/>
    </font>
    <font>
      <b/>
      <color rgb="FFFFFFFF"/>
    </font>
    <font>
      <b/>
      <color rgb="FF1F2933"/>
    </font>
    <font>
      <b/>
      <color rgb="FF1B5E9C"/>
    </font>
    <font>
      <color rgb="FF6B7280"/>
    </font>
    <font>
      <color rgb="FF1B5E9C"/>
    </font>
    <font>
      <b/>
      <color rgb="FF0F3B3D"/>
      <sz val="12"/>
    </font>
    <font>
      <b/>
      <color rgb="FF9C0006"/>
    </font>
  </fonts>
  <fills count="3">
    <fill>
      <patternFill patternType="none"/>
    </fill>
    <fill>
      <patternFill patternType="gray125"/>
    </fill>
    <fill>
      <patternFill patternType="solid">
        <fgColor rgb="FF0F3B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4" fontId="9" fillId="0" borderId="0" xfId="0" applyNumberFormat="1" applyFont="1"/>
    <xf numFmtId="0" fontId="6" fillId="2" borderId="0" xfId="0" applyFont="1" applyFill="1" applyAlignment="1">
      <alignment vertical="center" wrapText="1"/>
    </xf>
    <xf numFmtId="165" fontId="6" fillId="0" borderId="0" xfId="0" applyNumberFormat="1" applyFont="1"/>
    <xf numFmtId="1" fontId="4" fillId="0" borderId="0" xfId="0" applyNumberFormat="1" applyFont="1"/>
    <xf numFmtId="0" fontId="10" fillId="0" borderId="0" xfId="0" applyFont="1"/>
    <xf numFmtId="165" fontId="11" fillId="0" borderId="0" xfId="0" applyNumberFormat="1" applyFon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  <dxfs count="3">
    <dxf>
      <font>
        <b/>
        <color rgb="FF9C0006"/>
      </font>
      <fill>
        <patternFill patternType="solid">
          <bgColor rgb="FFFFC7CE"/>
        </patternFill>
      </fill>
    </dxf>
    <dxf>
      <font>
        <color rgb="FF006100"/>
      </font>
    </dxf>
    <dxf>
      <font>
        <color rgb="FF9C65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x14ac:dyDescent="0.25">
      <c r="A11" s="4" t="s">
        <v>2</v>
      </c>
    </row>
    <row r="12" spans="1:1" x14ac:dyDescent="0.25">
      <c r="A12" s="3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14</v>
      </c>
    </row>
    <row r="17" spans="1:1" x14ac:dyDescent="0.25">
      <c r="A17" s="4" t="s">
        <v>2</v>
      </c>
    </row>
    <row r="18" spans="1:1" x14ac:dyDescent="0.25">
      <c r="A18" s="3" t="s">
        <v>15</v>
      </c>
    </row>
    <row r="19" spans="1:1" x14ac:dyDescent="0.25">
      <c r="A19" s="4" t="s">
        <v>16</v>
      </c>
    </row>
    <row r="20" spans="1:1" x14ac:dyDescent="0.25">
      <c r="A20" s="4" t="s">
        <v>2</v>
      </c>
    </row>
    <row r="21" spans="1:1" x14ac:dyDescent="0.25">
      <c r="A21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60" customWidth="1"/>
  </cols>
  <sheetData>
    <row r="1" ht="28" customHeight="1" spans="1:3" s="5" customFormat="1" x14ac:dyDescent="0.25">
      <c r="A1" s="5" t="s">
        <v>18</v>
      </c>
      <c r="B1" s="5" t="s">
        <v>19</v>
      </c>
      <c r="C1" s="5" t="s">
        <v>20</v>
      </c>
    </row>
    <row r="2" spans="1:3" x14ac:dyDescent="0.25">
      <c r="A2" s="6" t="s">
        <v>21</v>
      </c>
      <c r="B2" s="7">
        <v>2026</v>
      </c>
      <c r="C2" s="8" t="s">
        <v>22</v>
      </c>
    </row>
    <row r="3" spans="1:3" x14ac:dyDescent="0.25">
      <c r="A3" s="6" t="s">
        <v>23</v>
      </c>
      <c r="B3" s="7">
        <v>15</v>
      </c>
      <c r="C3" s="8" t="s">
        <v>24</v>
      </c>
    </row>
    <row r="4" spans="1:3" x14ac:dyDescent="0.25">
      <c r="A4" s="6" t="s">
        <v>25</v>
      </c>
      <c r="B4" s="7">
        <v>25</v>
      </c>
      <c r="C4" s="8" t="s">
        <v>26</v>
      </c>
    </row>
    <row r="5" spans="1:3" x14ac:dyDescent="0.25">
      <c r="A5" s="6" t="s">
        <v>27</v>
      </c>
      <c r="B5" s="7">
        <v>10</v>
      </c>
      <c r="C5" s="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4" width="16" customWidth="1"/>
    <col min="5" max="5" width="20" customWidth="1"/>
    <col min="6" max="6" width="14" customWidth="1"/>
    <col min="7" max="7" width="12" customWidth="1"/>
  </cols>
  <sheetData>
    <row r="1" ht="28" customHeight="1" spans="1:7" s="5" customFormat="1" x14ac:dyDescent="0.25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</row>
    <row r="2" spans="1:7" x14ac:dyDescent="0.25">
      <c r="A2" s="9" t="s">
        <v>36</v>
      </c>
      <c r="B2" s="9" t="s">
        <v>37</v>
      </c>
      <c r="C2" s="10">
        <v>45901</v>
      </c>
      <c r="D2" s="10">
        <v>46265</v>
      </c>
      <c r="E2" s="11">
        <v>620</v>
      </c>
      <c r="F2" s="11">
        <v>1240</v>
      </c>
      <c r="G2" s="9">
        <v>15</v>
      </c>
    </row>
    <row r="3" spans="1:7" x14ac:dyDescent="0.25">
      <c r="A3" s="9" t="s">
        <v>38</v>
      </c>
      <c r="B3" s="9" t="s">
        <v>39</v>
      </c>
      <c r="C3" s="10">
        <v>46023</v>
      </c>
      <c r="D3" s="10">
        <v>46752</v>
      </c>
      <c r="E3" s="11">
        <v>540</v>
      </c>
      <c r="F3" s="11">
        <v>1080</v>
      </c>
      <c r="G3" s="9">
        <v>5</v>
      </c>
    </row>
    <row r="4" spans="1:7" x14ac:dyDescent="0.25">
      <c r="A4" s="9" t="s">
        <v>40</v>
      </c>
      <c r="B4" s="9" t="s">
        <v>41</v>
      </c>
      <c r="C4" s="10">
        <v>46082</v>
      </c>
      <c r="D4" s="10">
        <v>46446</v>
      </c>
      <c r="E4" s="11">
        <v>430</v>
      </c>
      <c r="F4" s="11">
        <v>860</v>
      </c>
      <c r="G4" s="9">
        <v>1</v>
      </c>
    </row>
    <row r="5" spans="1:7" x14ac:dyDescent="0.25">
      <c r="A5" s="9"/>
      <c r="B5" s="9"/>
      <c r="C5" s="10"/>
      <c r="D5" s="10"/>
      <c r="E5" s="11"/>
      <c r="F5" s="11"/>
      <c r="G5" s="9"/>
    </row>
    <row r="6" spans="1:7" x14ac:dyDescent="0.25">
      <c r="A6" s="9"/>
      <c r="B6" s="9"/>
      <c r="C6" s="10"/>
      <c r="D6" s="10"/>
      <c r="E6" s="11"/>
      <c r="F6" s="11"/>
      <c r="G6" s="9"/>
    </row>
    <row r="7" spans="1:7" x14ac:dyDescent="0.25">
      <c r="A7" s="9"/>
      <c r="B7" s="9"/>
      <c r="C7" s="10"/>
      <c r="D7" s="10"/>
      <c r="E7" s="11"/>
      <c r="F7" s="11"/>
      <c r="G7" s="9"/>
    </row>
    <row r="8" spans="1:7" x14ac:dyDescent="0.25">
      <c r="A8" s="9"/>
      <c r="B8" s="9"/>
      <c r="C8" s="10"/>
      <c r="D8" s="10"/>
      <c r="E8" s="11"/>
      <c r="F8" s="11"/>
      <c r="G8" s="9"/>
    </row>
    <row r="9" spans="1:7" x14ac:dyDescent="0.25">
      <c r="A9" s="9"/>
      <c r="B9" s="9"/>
      <c r="C9" s="10"/>
      <c r="D9" s="10"/>
      <c r="E9" s="11"/>
      <c r="F9" s="11"/>
      <c r="G9" s="9"/>
    </row>
    <row r="10" spans="1:7" x14ac:dyDescent="0.25">
      <c r="A10" s="9"/>
      <c r="B10" s="9"/>
      <c r="C10" s="10"/>
      <c r="D10" s="10"/>
      <c r="E10" s="11"/>
      <c r="F10" s="11"/>
      <c r="G10" s="9"/>
    </row>
    <row r="11" spans="1:7" x14ac:dyDescent="0.25">
      <c r="A11" s="9"/>
      <c r="B11" s="9"/>
      <c r="C11" s="10"/>
      <c r="D11" s="10"/>
      <c r="E11" s="11"/>
      <c r="F11" s="11"/>
      <c r="G11" s="9"/>
    </row>
    <row r="12" spans="1:7" x14ac:dyDescent="0.25">
      <c r="A12" s="9"/>
      <c r="B12" s="9"/>
      <c r="C12" s="10"/>
      <c r="D12" s="10"/>
      <c r="E12" s="11"/>
      <c r="F12" s="11"/>
      <c r="G12" s="9"/>
    </row>
    <row r="13" spans="1:7" x14ac:dyDescent="0.25">
      <c r="A13" s="9"/>
      <c r="B13" s="9"/>
      <c r="C13" s="10"/>
      <c r="D13" s="10"/>
      <c r="E13" s="11"/>
      <c r="F13" s="11"/>
      <c r="G13" s="9"/>
    </row>
    <row r="14" spans="1:7" x14ac:dyDescent="0.25">
      <c r="A14" s="9"/>
      <c r="B14" s="9"/>
      <c r="C14" s="10"/>
      <c r="D14" s="10"/>
      <c r="E14" s="11"/>
      <c r="F14" s="11"/>
      <c r="G14" s="9"/>
    </row>
    <row r="15" spans="1:7" x14ac:dyDescent="0.25">
      <c r="A15" s="9"/>
      <c r="B15" s="9"/>
      <c r="C15" s="10"/>
      <c r="D15" s="10"/>
      <c r="E15" s="11"/>
      <c r="F15" s="11"/>
      <c r="G15" s="9"/>
    </row>
    <row r="16" spans="1:7" x14ac:dyDescent="0.25">
      <c r="A16" s="9"/>
      <c r="B16" s="9"/>
      <c r="C16" s="10"/>
      <c r="D16" s="10"/>
      <c r="E16" s="11"/>
      <c r="F16" s="11"/>
      <c r="G16" s="9"/>
    </row>
    <row r="17" spans="1:7" x14ac:dyDescent="0.25">
      <c r="A17" s="9"/>
      <c r="B17" s="9"/>
      <c r="C17" s="10"/>
      <c r="D17" s="10"/>
      <c r="E17" s="11"/>
      <c r="F17" s="11"/>
      <c r="G17" s="9"/>
    </row>
    <row r="18" spans="1:7" x14ac:dyDescent="0.25">
      <c r="A18" s="9"/>
      <c r="B18" s="9"/>
      <c r="C18" s="10"/>
      <c r="D18" s="10"/>
      <c r="E18" s="11"/>
      <c r="F18" s="11"/>
      <c r="G18" s="9"/>
    </row>
    <row r="19" spans="1:7" x14ac:dyDescent="0.25">
      <c r="A19" s="9"/>
      <c r="B19" s="9"/>
      <c r="C19" s="10"/>
      <c r="D19" s="10"/>
      <c r="E19" s="11"/>
      <c r="F19" s="11"/>
      <c r="G19" s="9"/>
    </row>
    <row r="20" spans="1:7" x14ac:dyDescent="0.25">
      <c r="A20" s="9"/>
      <c r="B20" s="9"/>
      <c r="C20" s="10"/>
      <c r="D20" s="10"/>
      <c r="E20" s="11"/>
      <c r="F20" s="11"/>
      <c r="G20" s="9"/>
    </row>
    <row r="21" spans="1:7" x14ac:dyDescent="0.25">
      <c r="A21" s="9"/>
      <c r="B21" s="9"/>
      <c r="C21" s="10"/>
      <c r="D21" s="10"/>
      <c r="E21" s="11"/>
      <c r="F21" s="11"/>
      <c r="G21" s="9"/>
    </row>
    <row r="22" spans="1:7" x14ac:dyDescent="0.25">
      <c r="A22" s="9"/>
      <c r="B22" s="9"/>
      <c r="C22" s="10"/>
      <c r="D22" s="10"/>
      <c r="E22" s="11"/>
      <c r="F22" s="11"/>
      <c r="G22" s="9"/>
    </row>
    <row r="23" spans="1:7" x14ac:dyDescent="0.25">
      <c r="A23" s="9"/>
      <c r="B23" s="9"/>
      <c r="C23" s="10"/>
      <c r="D23" s="10"/>
      <c r="E23" s="11"/>
      <c r="F23" s="11"/>
      <c r="G23" s="9"/>
    </row>
    <row r="24" spans="1:7" x14ac:dyDescent="0.25">
      <c r="A24" s="9"/>
      <c r="B24" s="9"/>
      <c r="C24" s="10"/>
      <c r="D24" s="10"/>
      <c r="E24" s="11"/>
      <c r="F24" s="11"/>
      <c r="G24" s="9"/>
    </row>
    <row r="25" spans="1:7" x14ac:dyDescent="0.25">
      <c r="A25" s="9"/>
      <c r="B25" s="9"/>
      <c r="C25" s="10"/>
      <c r="D25" s="10"/>
      <c r="E25" s="11"/>
      <c r="F25" s="11"/>
      <c r="G25" s="9"/>
    </row>
    <row r="26" spans="1:7" x14ac:dyDescent="0.25">
      <c r="A26" s="9"/>
      <c r="B26" s="9"/>
      <c r="C26" s="10"/>
      <c r="D26" s="10"/>
      <c r="E26" s="11"/>
      <c r="F26" s="11"/>
      <c r="G26" s="9"/>
    </row>
    <row r="27" spans="1:7" x14ac:dyDescent="0.25">
      <c r="A27" s="9"/>
      <c r="B27" s="9"/>
      <c r="C27" s="10"/>
      <c r="D27" s="10"/>
      <c r="E27" s="11"/>
      <c r="F27" s="11"/>
      <c r="G27" s="9"/>
    </row>
    <row r="28" spans="1:7" x14ac:dyDescent="0.25">
      <c r="A28" s="9"/>
      <c r="B28" s="9"/>
      <c r="C28" s="10"/>
      <c r="D28" s="10"/>
      <c r="E28" s="11"/>
      <c r="F28" s="11"/>
      <c r="G28" s="9"/>
    </row>
    <row r="29" spans="1:7" x14ac:dyDescent="0.25">
      <c r="A29" s="9"/>
      <c r="B29" s="9"/>
      <c r="C29" s="10"/>
      <c r="D29" s="10"/>
      <c r="E29" s="11"/>
      <c r="F29" s="11"/>
      <c r="G29" s="9"/>
    </row>
    <row r="30" spans="1:7" x14ac:dyDescent="0.25">
      <c r="A30" s="9"/>
      <c r="B30" s="9"/>
      <c r="C30" s="10"/>
      <c r="D30" s="10"/>
      <c r="E30" s="11"/>
      <c r="F30" s="11"/>
      <c r="G30" s="9"/>
    </row>
    <row r="31" spans="1:7" x14ac:dyDescent="0.25">
      <c r="A31" s="9"/>
      <c r="B31" s="9"/>
      <c r="C31" s="10"/>
      <c r="D31" s="10"/>
      <c r="E31" s="11"/>
      <c r="F31" s="11"/>
      <c r="G31" s="9"/>
    </row>
    <row r="32" spans="1:7" x14ac:dyDescent="0.25">
      <c r="A32" s="9"/>
      <c r="B32" s="9"/>
      <c r="C32" s="10"/>
      <c r="D32" s="10"/>
      <c r="E32" s="11"/>
      <c r="F32" s="11"/>
      <c r="G32" s="9"/>
    </row>
    <row r="33" spans="1:7" x14ac:dyDescent="0.25">
      <c r="A33" s="9"/>
      <c r="B33" s="9"/>
      <c r="C33" s="10"/>
      <c r="D33" s="10"/>
      <c r="E33" s="11"/>
      <c r="F33" s="11"/>
      <c r="G33" s="9"/>
    </row>
    <row r="34" spans="1:7" x14ac:dyDescent="0.25">
      <c r="A34" s="9"/>
      <c r="B34" s="9"/>
      <c r="C34" s="10"/>
      <c r="D34" s="10"/>
      <c r="E34" s="11"/>
      <c r="F34" s="11"/>
      <c r="G34" s="9"/>
    </row>
    <row r="35" spans="1:7" x14ac:dyDescent="0.25">
      <c r="A35" s="9"/>
      <c r="B35" s="9"/>
      <c r="C35" s="10"/>
      <c r="D35" s="10"/>
      <c r="E35" s="11"/>
      <c r="F35" s="11"/>
      <c r="G35" s="9"/>
    </row>
    <row r="36" spans="1:7" x14ac:dyDescent="0.25">
      <c r="A36" s="9"/>
      <c r="B36" s="9"/>
      <c r="C36" s="10"/>
      <c r="D36" s="10"/>
      <c r="E36" s="11"/>
      <c r="F36" s="11"/>
      <c r="G36" s="9"/>
    </row>
    <row r="37" spans="1:7" x14ac:dyDescent="0.25">
      <c r="A37" s="9"/>
      <c r="B37" s="9"/>
      <c r="C37" s="10"/>
      <c r="D37" s="10"/>
      <c r="E37" s="11"/>
      <c r="F37" s="11"/>
      <c r="G37" s="9"/>
    </row>
    <row r="38" spans="1:7" x14ac:dyDescent="0.25">
      <c r="A38" s="9"/>
      <c r="B38" s="9"/>
      <c r="C38" s="10"/>
      <c r="D38" s="10"/>
      <c r="E38" s="11"/>
      <c r="F38" s="11"/>
      <c r="G38" s="9"/>
    </row>
    <row r="39" spans="1:7" x14ac:dyDescent="0.25">
      <c r="A39" s="9"/>
      <c r="B39" s="9"/>
      <c r="C39" s="10"/>
      <c r="D39" s="10"/>
      <c r="E39" s="11"/>
      <c r="F39" s="11"/>
      <c r="G39" s="9"/>
    </row>
    <row r="40" spans="1:7" x14ac:dyDescent="0.25">
      <c r="A40" s="9"/>
      <c r="B40" s="9"/>
      <c r="C40" s="10"/>
      <c r="D40" s="10"/>
      <c r="E40" s="11"/>
      <c r="F40" s="11"/>
      <c r="G40" s="9"/>
    </row>
    <row r="41" spans="1:7" x14ac:dyDescent="0.25">
      <c r="A41" s="9"/>
      <c r="B41" s="9"/>
      <c r="C41" s="10"/>
      <c r="D41" s="10"/>
      <c r="E41" s="11"/>
      <c r="F41" s="11"/>
      <c r="G41" s="9"/>
    </row>
    <row r="42" spans="1:7" x14ac:dyDescent="0.25">
      <c r="A42" s="9"/>
      <c r="B42" s="9"/>
      <c r="C42" s="10"/>
      <c r="D42" s="10"/>
      <c r="E42" s="11"/>
      <c r="F42" s="11"/>
      <c r="G42" s="9"/>
    </row>
    <row r="43" spans="1:7" x14ac:dyDescent="0.25">
      <c r="A43" s="9"/>
      <c r="B43" s="9"/>
      <c r="C43" s="10"/>
      <c r="D43" s="10"/>
      <c r="E43" s="11"/>
      <c r="F43" s="11"/>
      <c r="G43" s="9"/>
    </row>
    <row r="44" spans="1:7" x14ac:dyDescent="0.25">
      <c r="A44" s="9"/>
      <c r="B44" s="9"/>
      <c r="C44" s="10"/>
      <c r="D44" s="10"/>
      <c r="E44" s="11"/>
      <c r="F44" s="11"/>
      <c r="G44" s="9"/>
    </row>
    <row r="45" spans="1:7" x14ac:dyDescent="0.25">
      <c r="A45" s="9"/>
      <c r="B45" s="9"/>
      <c r="C45" s="10"/>
      <c r="D45" s="10"/>
      <c r="E45" s="11"/>
      <c r="F45" s="11"/>
      <c r="G45" s="9"/>
    </row>
    <row r="46" spans="1:7" x14ac:dyDescent="0.25">
      <c r="A46" s="9"/>
      <c r="B46" s="9"/>
      <c r="C46" s="10"/>
      <c r="D46" s="10"/>
      <c r="E46" s="11"/>
      <c r="F46" s="11"/>
      <c r="G46" s="9"/>
    </row>
    <row r="47" spans="1:7" x14ac:dyDescent="0.25">
      <c r="A47" s="9"/>
      <c r="B47" s="9"/>
      <c r="C47" s="10"/>
      <c r="D47" s="10"/>
      <c r="E47" s="11"/>
      <c r="F47" s="11"/>
      <c r="G47" s="9"/>
    </row>
    <row r="48" spans="1:7" x14ac:dyDescent="0.25">
      <c r="A48" s="9"/>
      <c r="B48" s="9"/>
      <c r="C48" s="10"/>
      <c r="D48" s="10"/>
      <c r="E48" s="11"/>
      <c r="F48" s="11"/>
      <c r="G48" s="9"/>
    </row>
    <row r="49" spans="1:7" x14ac:dyDescent="0.25">
      <c r="A49" s="9"/>
      <c r="B49" s="9"/>
      <c r="C49" s="10"/>
      <c r="D49" s="10"/>
      <c r="E49" s="11"/>
      <c r="F49" s="11"/>
      <c r="G49" s="9"/>
    </row>
    <row r="50" spans="1:7" x14ac:dyDescent="0.25">
      <c r="A50" s="9"/>
      <c r="B50" s="9"/>
      <c r="C50" s="10"/>
      <c r="D50" s="10"/>
      <c r="E50" s="11"/>
      <c r="F50" s="11"/>
      <c r="G50" s="9"/>
    </row>
    <row r="51" spans="1:7" x14ac:dyDescent="0.25">
      <c r="A51" s="9"/>
      <c r="B51" s="9"/>
      <c r="C51" s="10"/>
      <c r="D51" s="10"/>
      <c r="E51" s="11"/>
      <c r="F51" s="11"/>
      <c r="G51" s="9"/>
    </row>
    <row r="52" spans="1:7" x14ac:dyDescent="0.25">
      <c r="A52" s="9"/>
      <c r="B52" s="9"/>
      <c r="C52" s="10"/>
      <c r="D52" s="10"/>
      <c r="E52" s="11"/>
      <c r="F52" s="11"/>
      <c r="G52" s="9"/>
    </row>
    <row r="53" spans="1:7" x14ac:dyDescent="0.25">
      <c r="A53" s="9"/>
      <c r="B53" s="9"/>
      <c r="C53" s="10"/>
      <c r="D53" s="10"/>
      <c r="E53" s="11"/>
      <c r="F53" s="11"/>
      <c r="G53" s="9"/>
    </row>
    <row r="54" spans="1:7" x14ac:dyDescent="0.25">
      <c r="A54" s="9"/>
      <c r="B54" s="9"/>
      <c r="C54" s="10"/>
      <c r="D54" s="10"/>
      <c r="E54" s="11"/>
      <c r="F54" s="11"/>
      <c r="G54" s="9"/>
    </row>
    <row r="55" spans="1:7" x14ac:dyDescent="0.25">
      <c r="A55" s="9"/>
      <c r="B55" s="9"/>
      <c r="C55" s="10"/>
      <c r="D55" s="10"/>
      <c r="E55" s="11"/>
      <c r="F55" s="11"/>
      <c r="G55" s="9"/>
    </row>
    <row r="56" spans="1:7" x14ac:dyDescent="0.25">
      <c r="A56" s="9"/>
      <c r="B56" s="9"/>
      <c r="C56" s="10"/>
      <c r="D56" s="10"/>
      <c r="E56" s="11"/>
      <c r="F56" s="11"/>
      <c r="G56" s="9"/>
    </row>
    <row r="57" spans="1:7" x14ac:dyDescent="0.25">
      <c r="A57" s="9"/>
      <c r="B57" s="9"/>
      <c r="C57" s="10"/>
      <c r="D57" s="10"/>
      <c r="E57" s="11"/>
      <c r="F57" s="11"/>
      <c r="G57" s="9"/>
    </row>
    <row r="58" spans="1:7" x14ac:dyDescent="0.25">
      <c r="A58" s="9"/>
      <c r="B58" s="9"/>
      <c r="C58" s="10"/>
      <c r="D58" s="10"/>
      <c r="E58" s="11"/>
      <c r="F58" s="11"/>
      <c r="G58" s="9"/>
    </row>
    <row r="59" spans="1:7" x14ac:dyDescent="0.25">
      <c r="A59" s="9"/>
      <c r="B59" s="9"/>
      <c r="C59" s="10"/>
      <c r="D59" s="10"/>
      <c r="E59" s="11"/>
      <c r="F59" s="11"/>
      <c r="G59" s="9"/>
    </row>
    <row r="60" spans="1:7" x14ac:dyDescent="0.25">
      <c r="A60" s="9"/>
      <c r="B60" s="9"/>
      <c r="C60" s="10"/>
      <c r="D60" s="10"/>
      <c r="E60" s="11"/>
      <c r="F60" s="11"/>
      <c r="G60" s="9"/>
    </row>
    <row r="61" spans="1:7" x14ac:dyDescent="0.25">
      <c r="A61" s="9"/>
      <c r="B61" s="9"/>
      <c r="C61" s="10"/>
      <c r="D61" s="10"/>
      <c r="E61" s="11"/>
      <c r="F61" s="11"/>
      <c r="G61" s="9"/>
    </row>
    <row r="62" spans="1:7" x14ac:dyDescent="0.25">
      <c r="A62" s="9"/>
      <c r="B62" s="9"/>
      <c r="C62" s="10"/>
      <c r="D62" s="10"/>
      <c r="E62" s="11"/>
      <c r="F62" s="11"/>
      <c r="G62" s="9"/>
    </row>
    <row r="63" spans="1:7" x14ac:dyDescent="0.25">
      <c r="A63" s="9"/>
      <c r="B63" s="9"/>
      <c r="C63" s="10"/>
      <c r="D63" s="10"/>
      <c r="E63" s="11"/>
      <c r="F63" s="11"/>
      <c r="G63" s="9"/>
    </row>
    <row r="64" spans="1:7" x14ac:dyDescent="0.25">
      <c r="A64" s="9"/>
      <c r="B64" s="9"/>
      <c r="C64" s="10"/>
      <c r="D64" s="10"/>
      <c r="E64" s="11"/>
      <c r="F64" s="11"/>
      <c r="G64" s="9"/>
    </row>
    <row r="65" spans="1:7" x14ac:dyDescent="0.25">
      <c r="A65" s="9"/>
      <c r="B65" s="9"/>
      <c r="C65" s="10"/>
      <c r="D65" s="10"/>
      <c r="E65" s="11"/>
      <c r="F65" s="11"/>
      <c r="G65" s="9"/>
    </row>
    <row r="66" spans="1:7" x14ac:dyDescent="0.25">
      <c r="A66" s="9"/>
      <c r="B66" s="9"/>
      <c r="C66" s="10"/>
      <c r="D66" s="10"/>
      <c r="E66" s="11"/>
      <c r="F66" s="11"/>
      <c r="G66" s="9"/>
    </row>
    <row r="67" spans="1:7" x14ac:dyDescent="0.25">
      <c r="A67" s="9"/>
      <c r="B67" s="9"/>
      <c r="C67" s="10"/>
      <c r="D67" s="10"/>
      <c r="E67" s="11"/>
      <c r="F67" s="11"/>
      <c r="G67" s="9"/>
    </row>
    <row r="68" spans="1:7" x14ac:dyDescent="0.25">
      <c r="A68" s="9"/>
      <c r="B68" s="9"/>
      <c r="C68" s="10"/>
      <c r="D68" s="10"/>
      <c r="E68" s="11"/>
      <c r="F68" s="11"/>
      <c r="G68" s="9"/>
    </row>
    <row r="69" spans="1:7" x14ac:dyDescent="0.25">
      <c r="A69" s="9"/>
      <c r="B69" s="9"/>
      <c r="C69" s="10"/>
      <c r="D69" s="10"/>
      <c r="E69" s="11"/>
      <c r="F69" s="11"/>
      <c r="G69" s="9"/>
    </row>
    <row r="70" spans="1:7" x14ac:dyDescent="0.25">
      <c r="A70" s="9"/>
      <c r="B70" s="9"/>
      <c r="C70" s="10"/>
      <c r="D70" s="10"/>
      <c r="E70" s="11"/>
      <c r="F70" s="11"/>
      <c r="G70" s="9"/>
    </row>
    <row r="71" spans="1:7" x14ac:dyDescent="0.25">
      <c r="A71" s="9"/>
      <c r="B71" s="9"/>
      <c r="C71" s="10"/>
      <c r="D71" s="10"/>
      <c r="E71" s="11"/>
      <c r="F71" s="11"/>
      <c r="G71" s="9"/>
    </row>
    <row r="72" spans="1:7" x14ac:dyDescent="0.25">
      <c r="A72" s="9"/>
      <c r="B72" s="9"/>
      <c r="C72" s="10"/>
      <c r="D72" s="10"/>
      <c r="E72" s="11"/>
      <c r="F72" s="11"/>
      <c r="G72" s="9"/>
    </row>
    <row r="73" spans="1:7" x14ac:dyDescent="0.25">
      <c r="A73" s="9"/>
      <c r="B73" s="9"/>
      <c r="C73" s="10"/>
      <c r="D73" s="10"/>
      <c r="E73" s="11"/>
      <c r="F73" s="11"/>
      <c r="G73" s="9"/>
    </row>
    <row r="74" spans="1:7" x14ac:dyDescent="0.25">
      <c r="A74" s="9"/>
      <c r="B74" s="9"/>
      <c r="C74" s="10"/>
      <c r="D74" s="10"/>
      <c r="E74" s="11"/>
      <c r="F74" s="11"/>
      <c r="G74" s="9"/>
    </row>
    <row r="75" spans="1:7" x14ac:dyDescent="0.25">
      <c r="A75" s="9"/>
      <c r="B75" s="9"/>
      <c r="C75" s="10"/>
      <c r="D75" s="10"/>
      <c r="E75" s="11"/>
      <c r="F75" s="11"/>
      <c r="G75" s="9"/>
    </row>
    <row r="76" spans="1:7" x14ac:dyDescent="0.25">
      <c r="A76" s="9"/>
      <c r="B76" s="9"/>
      <c r="C76" s="10"/>
      <c r="D76" s="10"/>
      <c r="E76" s="11"/>
      <c r="F76" s="11"/>
      <c r="G76" s="9"/>
    </row>
    <row r="77" spans="1:7" x14ac:dyDescent="0.25">
      <c r="A77" s="9"/>
      <c r="B77" s="9"/>
      <c r="C77" s="10"/>
      <c r="D77" s="10"/>
      <c r="E77" s="11"/>
      <c r="F77" s="11"/>
      <c r="G77" s="9"/>
    </row>
    <row r="78" spans="1:7" x14ac:dyDescent="0.25">
      <c r="A78" s="9"/>
      <c r="B78" s="9"/>
      <c r="C78" s="10"/>
      <c r="D78" s="10"/>
      <c r="E78" s="11"/>
      <c r="F78" s="11"/>
      <c r="G78" s="9"/>
    </row>
    <row r="79" spans="1:7" x14ac:dyDescent="0.25">
      <c r="A79" s="9"/>
      <c r="B79" s="9"/>
      <c r="C79" s="10"/>
      <c r="D79" s="10"/>
      <c r="E79" s="11"/>
      <c r="F79" s="11"/>
      <c r="G79" s="9"/>
    </row>
    <row r="80" spans="1:7" x14ac:dyDescent="0.25">
      <c r="A80" s="9"/>
      <c r="B80" s="9"/>
      <c r="C80" s="10"/>
      <c r="D80" s="10"/>
      <c r="E80" s="11"/>
      <c r="F80" s="11"/>
      <c r="G80" s="9"/>
    </row>
    <row r="81" spans="1:7" x14ac:dyDescent="0.25">
      <c r="A81" s="9"/>
      <c r="B81" s="9"/>
      <c r="C81" s="10"/>
      <c r="D81" s="10"/>
      <c r="E81" s="11"/>
      <c r="F81" s="11"/>
      <c r="G81" s="9"/>
    </row>
    <row r="82" spans="1:7" x14ac:dyDescent="0.25">
      <c r="A82" s="9"/>
      <c r="B82" s="9"/>
      <c r="C82" s="10"/>
      <c r="D82" s="10"/>
      <c r="E82" s="11"/>
      <c r="F82" s="11"/>
      <c r="G82" s="9"/>
    </row>
    <row r="83" spans="1:7" x14ac:dyDescent="0.25">
      <c r="A83" s="9"/>
      <c r="B83" s="9"/>
      <c r="C83" s="10"/>
      <c r="D83" s="10"/>
      <c r="E83" s="11"/>
      <c r="F83" s="11"/>
      <c r="G83" s="9"/>
    </row>
    <row r="84" spans="1:7" x14ac:dyDescent="0.25">
      <c r="A84" s="9"/>
      <c r="B84" s="9"/>
      <c r="C84" s="10"/>
      <c r="D84" s="10"/>
      <c r="E84" s="11"/>
      <c r="F84" s="11"/>
      <c r="G84" s="9"/>
    </row>
    <row r="85" spans="1:7" x14ac:dyDescent="0.25">
      <c r="A85" s="9"/>
      <c r="B85" s="9"/>
      <c r="C85" s="10"/>
      <c r="D85" s="10"/>
      <c r="E85" s="11"/>
      <c r="F85" s="11"/>
      <c r="G85" s="9"/>
    </row>
    <row r="86" spans="1:7" x14ac:dyDescent="0.25">
      <c r="A86" s="9"/>
      <c r="B86" s="9"/>
      <c r="C86" s="10"/>
      <c r="D86" s="10"/>
      <c r="E86" s="11"/>
      <c r="F86" s="11"/>
      <c r="G86" s="9"/>
    </row>
    <row r="87" spans="1:7" x14ac:dyDescent="0.25">
      <c r="A87" s="9"/>
      <c r="B87" s="9"/>
      <c r="C87" s="10"/>
      <c r="D87" s="10"/>
      <c r="E87" s="11"/>
      <c r="F87" s="11"/>
      <c r="G87" s="9"/>
    </row>
    <row r="88" spans="1:7" x14ac:dyDescent="0.25">
      <c r="A88" s="9"/>
      <c r="B88" s="9"/>
      <c r="C88" s="10"/>
      <c r="D88" s="10"/>
      <c r="E88" s="11"/>
      <c r="F88" s="11"/>
      <c r="G88" s="9"/>
    </row>
    <row r="89" spans="1:7" x14ac:dyDescent="0.25">
      <c r="A89" s="9"/>
      <c r="B89" s="9"/>
      <c r="C89" s="10"/>
      <c r="D89" s="10"/>
      <c r="E89" s="11"/>
      <c r="F89" s="11"/>
      <c r="G89" s="9"/>
    </row>
    <row r="90" spans="1:7" x14ac:dyDescent="0.25">
      <c r="A90" s="9"/>
      <c r="B90" s="9"/>
      <c r="C90" s="10"/>
      <c r="D90" s="10"/>
      <c r="E90" s="11"/>
      <c r="F90" s="11"/>
      <c r="G90" s="9"/>
    </row>
    <row r="91" spans="1:7" x14ac:dyDescent="0.25">
      <c r="A91" s="9"/>
      <c r="B91" s="9"/>
      <c r="C91" s="10"/>
      <c r="D91" s="10"/>
      <c r="E91" s="11"/>
      <c r="F91" s="11"/>
      <c r="G91" s="9"/>
    </row>
    <row r="92" spans="1:7" x14ac:dyDescent="0.25">
      <c r="A92" s="9"/>
      <c r="B92" s="9"/>
      <c r="C92" s="10"/>
      <c r="D92" s="10"/>
      <c r="E92" s="11"/>
      <c r="F92" s="11"/>
      <c r="G92" s="9"/>
    </row>
    <row r="93" spans="1:7" x14ac:dyDescent="0.25">
      <c r="A93" s="9"/>
      <c r="B93" s="9"/>
      <c r="C93" s="10"/>
      <c r="D93" s="10"/>
      <c r="E93" s="11"/>
      <c r="F93" s="11"/>
      <c r="G93" s="9"/>
    </row>
    <row r="94" spans="1:7" x14ac:dyDescent="0.25">
      <c r="A94" s="9"/>
      <c r="B94" s="9"/>
      <c r="C94" s="10"/>
      <c r="D94" s="10"/>
      <c r="E94" s="11"/>
      <c r="F94" s="11"/>
      <c r="G94" s="9"/>
    </row>
    <row r="95" spans="1:7" x14ac:dyDescent="0.25">
      <c r="A95" s="9"/>
      <c r="B95" s="9"/>
      <c r="C95" s="10"/>
      <c r="D95" s="10"/>
      <c r="E95" s="11"/>
      <c r="F95" s="11"/>
      <c r="G95" s="9"/>
    </row>
    <row r="96" spans="1:7" x14ac:dyDescent="0.25">
      <c r="A96" s="9"/>
      <c r="B96" s="9"/>
      <c r="C96" s="10"/>
      <c r="D96" s="10"/>
      <c r="E96" s="11"/>
      <c r="F96" s="11"/>
      <c r="G96" s="9"/>
    </row>
    <row r="97" spans="1:7" x14ac:dyDescent="0.25">
      <c r="A97" s="9"/>
      <c r="B97" s="9"/>
      <c r="C97" s="10"/>
      <c r="D97" s="10"/>
      <c r="E97" s="11"/>
      <c r="F97" s="11"/>
      <c r="G97" s="9"/>
    </row>
    <row r="98" spans="1:7" x14ac:dyDescent="0.25">
      <c r="A98" s="9"/>
      <c r="B98" s="9"/>
      <c r="C98" s="10"/>
      <c r="D98" s="10"/>
      <c r="E98" s="11"/>
      <c r="F98" s="11"/>
      <c r="G98" s="9"/>
    </row>
    <row r="99" spans="1:7" x14ac:dyDescent="0.25">
      <c r="A99" s="9"/>
      <c r="B99" s="9"/>
      <c r="C99" s="10"/>
      <c r="D99" s="10"/>
      <c r="E99" s="11"/>
      <c r="F99" s="11"/>
      <c r="G99" s="9"/>
    </row>
    <row r="100" spans="1:7" x14ac:dyDescent="0.25">
      <c r="A100" s="9"/>
      <c r="B100" s="9"/>
      <c r="C100" s="10"/>
      <c r="D100" s="10"/>
      <c r="E100" s="11"/>
      <c r="F100" s="11"/>
      <c r="G100" s="9"/>
    </row>
    <row r="101" spans="1:7" x14ac:dyDescent="0.25">
      <c r="A101" s="9"/>
      <c r="B101" s="9"/>
      <c r="C101" s="10"/>
      <c r="D101" s="10"/>
      <c r="E101" s="11"/>
      <c r="F101" s="11"/>
      <c r="G101" s="9"/>
    </row>
    <row r="102" spans="1:7" x14ac:dyDescent="0.25">
      <c r="A102" s="9"/>
      <c r="B102" s="9"/>
      <c r="C102" s="10"/>
      <c r="D102" s="10"/>
      <c r="E102" s="11"/>
      <c r="F102" s="11"/>
      <c r="G102" s="9"/>
    </row>
    <row r="103" spans="1:7" x14ac:dyDescent="0.25">
      <c r="A103" s="9"/>
      <c r="B103" s="9"/>
      <c r="C103" s="10"/>
      <c r="D103" s="10"/>
      <c r="E103" s="11"/>
      <c r="F103" s="11"/>
      <c r="G103" s="9"/>
    </row>
    <row r="104" spans="1:7" x14ac:dyDescent="0.25">
      <c r="A104" s="9"/>
      <c r="B104" s="9"/>
      <c r="C104" s="10"/>
      <c r="D104" s="10"/>
      <c r="E104" s="11"/>
      <c r="F104" s="11"/>
      <c r="G104" s="9"/>
    </row>
    <row r="105" spans="1:7" x14ac:dyDescent="0.25">
      <c r="A105" s="9"/>
      <c r="B105" s="9"/>
      <c r="C105" s="10"/>
      <c r="D105" s="10"/>
      <c r="E105" s="11"/>
      <c r="F105" s="11"/>
      <c r="G105" s="9"/>
    </row>
    <row r="106" spans="1:7" x14ac:dyDescent="0.25">
      <c r="A106" s="9"/>
      <c r="B106" s="9"/>
      <c r="C106" s="10"/>
      <c r="D106" s="10"/>
      <c r="E106" s="11"/>
      <c r="F106" s="11"/>
      <c r="G106" s="9"/>
    </row>
    <row r="107" spans="1:7" x14ac:dyDescent="0.25">
      <c r="A107" s="9"/>
      <c r="B107" s="9"/>
      <c r="C107" s="10"/>
      <c r="D107" s="10"/>
      <c r="E107" s="11"/>
      <c r="F107" s="11"/>
      <c r="G107" s="9"/>
    </row>
    <row r="108" spans="1:7" x14ac:dyDescent="0.25">
      <c r="A108" s="9"/>
      <c r="B108" s="9"/>
      <c r="C108" s="10"/>
      <c r="D108" s="10"/>
      <c r="E108" s="11"/>
      <c r="F108" s="11"/>
      <c r="G108" s="9"/>
    </row>
    <row r="109" spans="1:7" x14ac:dyDescent="0.25">
      <c r="A109" s="9"/>
      <c r="B109" s="9"/>
      <c r="C109" s="10"/>
      <c r="D109" s="10"/>
      <c r="E109" s="11"/>
      <c r="F109" s="11"/>
      <c r="G109" s="9"/>
    </row>
    <row r="110" spans="1:7" x14ac:dyDescent="0.25">
      <c r="A110" s="9"/>
      <c r="B110" s="9"/>
      <c r="C110" s="10"/>
      <c r="D110" s="10"/>
      <c r="E110" s="11"/>
      <c r="F110" s="11"/>
      <c r="G110" s="9"/>
    </row>
    <row r="111" spans="1:7" x14ac:dyDescent="0.25">
      <c r="A111" s="9"/>
      <c r="B111" s="9"/>
      <c r="C111" s="10"/>
      <c r="D111" s="10"/>
      <c r="E111" s="11"/>
      <c r="F111" s="11"/>
      <c r="G111" s="9"/>
    </row>
    <row r="112" spans="1:7" x14ac:dyDescent="0.25">
      <c r="A112" s="9"/>
      <c r="B112" s="9"/>
      <c r="C112" s="10"/>
      <c r="D112" s="10"/>
      <c r="E112" s="11"/>
      <c r="F112" s="11"/>
      <c r="G112" s="9"/>
    </row>
    <row r="113" spans="1:7" x14ac:dyDescent="0.25">
      <c r="A113" s="9"/>
      <c r="B113" s="9"/>
      <c r="C113" s="10"/>
      <c r="D113" s="10"/>
      <c r="E113" s="11"/>
      <c r="F113" s="11"/>
      <c r="G113" s="9"/>
    </row>
    <row r="114" spans="1:7" x14ac:dyDescent="0.25">
      <c r="A114" s="9"/>
      <c r="B114" s="9"/>
      <c r="C114" s="10"/>
      <c r="D114" s="10"/>
      <c r="E114" s="11"/>
      <c r="F114" s="11"/>
      <c r="G114" s="9"/>
    </row>
    <row r="115" spans="1:7" x14ac:dyDescent="0.25">
      <c r="A115" s="9"/>
      <c r="B115" s="9"/>
      <c r="C115" s="10"/>
      <c r="D115" s="10"/>
      <c r="E115" s="11"/>
      <c r="F115" s="11"/>
      <c r="G115" s="9"/>
    </row>
    <row r="116" spans="1:7" x14ac:dyDescent="0.25">
      <c r="A116" s="9"/>
      <c r="B116" s="9"/>
      <c r="C116" s="10"/>
      <c r="D116" s="10"/>
      <c r="E116" s="11"/>
      <c r="F116" s="11"/>
      <c r="G116" s="9"/>
    </row>
    <row r="117" spans="1:7" x14ac:dyDescent="0.25">
      <c r="A117" s="9"/>
      <c r="B117" s="9"/>
      <c r="C117" s="10"/>
      <c r="D117" s="10"/>
      <c r="E117" s="11"/>
      <c r="F117" s="11"/>
      <c r="G117" s="9"/>
    </row>
    <row r="118" spans="1:7" x14ac:dyDescent="0.25">
      <c r="A118" s="9"/>
      <c r="B118" s="9"/>
      <c r="C118" s="10"/>
      <c r="D118" s="10"/>
      <c r="E118" s="11"/>
      <c r="F118" s="11"/>
      <c r="G118" s="9"/>
    </row>
    <row r="119" spans="1:7" x14ac:dyDescent="0.25">
      <c r="A119" s="9"/>
      <c r="B119" s="9"/>
      <c r="C119" s="10"/>
      <c r="D119" s="10"/>
      <c r="E119" s="11"/>
      <c r="F119" s="11"/>
      <c r="G119" s="9"/>
    </row>
    <row r="120" spans="1:7" x14ac:dyDescent="0.25">
      <c r="A120" s="9"/>
      <c r="B120" s="9"/>
      <c r="C120" s="10"/>
      <c r="D120" s="10"/>
      <c r="E120" s="11"/>
      <c r="F120" s="11"/>
      <c r="G120" s="9"/>
    </row>
    <row r="121" spans="1:7" x14ac:dyDescent="0.25">
      <c r="A121" s="9"/>
      <c r="B121" s="9"/>
      <c r="C121" s="10"/>
      <c r="D121" s="10"/>
      <c r="E121" s="11"/>
      <c r="F121" s="11"/>
      <c r="G121" s="9"/>
    </row>
    <row r="122" spans="1:7" x14ac:dyDescent="0.25">
      <c r="A122" s="9"/>
      <c r="B122" s="9"/>
      <c r="C122" s="10"/>
      <c r="D122" s="10"/>
      <c r="E122" s="11"/>
      <c r="F122" s="11"/>
      <c r="G122" s="9"/>
    </row>
    <row r="123" spans="1:7" x14ac:dyDescent="0.25">
      <c r="A123" s="9"/>
      <c r="B123" s="9"/>
      <c r="C123" s="10"/>
      <c r="D123" s="10"/>
      <c r="E123" s="11"/>
      <c r="F123" s="11"/>
      <c r="G123" s="9"/>
    </row>
    <row r="124" spans="1:7" x14ac:dyDescent="0.25">
      <c r="A124" s="9"/>
      <c r="B124" s="9"/>
      <c r="C124" s="10"/>
      <c r="D124" s="10"/>
      <c r="E124" s="11"/>
      <c r="F124" s="11"/>
      <c r="G124" s="9"/>
    </row>
    <row r="125" spans="1:7" x14ac:dyDescent="0.25">
      <c r="A125" s="9"/>
      <c r="B125" s="9"/>
      <c r="C125" s="10"/>
      <c r="D125" s="10"/>
      <c r="E125" s="11"/>
      <c r="F125" s="11"/>
      <c r="G125" s="9"/>
    </row>
    <row r="126" spans="1:7" x14ac:dyDescent="0.25">
      <c r="A126" s="9"/>
      <c r="B126" s="9"/>
      <c r="C126" s="10"/>
      <c r="D126" s="10"/>
      <c r="E126" s="11"/>
      <c r="F126" s="11"/>
      <c r="G126" s="9"/>
    </row>
    <row r="127" spans="1:7" x14ac:dyDescent="0.25">
      <c r="A127" s="9"/>
      <c r="B127" s="9"/>
      <c r="C127" s="10"/>
      <c r="D127" s="10"/>
      <c r="E127" s="11"/>
      <c r="F127" s="11"/>
      <c r="G127" s="9"/>
    </row>
    <row r="128" spans="1:7" x14ac:dyDescent="0.25">
      <c r="A128" s="9"/>
      <c r="B128" s="9"/>
      <c r="C128" s="10"/>
      <c r="D128" s="10"/>
      <c r="E128" s="11"/>
      <c r="F128" s="11"/>
      <c r="G128" s="9"/>
    </row>
    <row r="129" spans="1:7" x14ac:dyDescent="0.25">
      <c r="A129" s="9"/>
      <c r="B129" s="9"/>
      <c r="C129" s="10"/>
      <c r="D129" s="10"/>
      <c r="E129" s="11"/>
      <c r="F129" s="11"/>
      <c r="G129" s="9"/>
    </row>
    <row r="130" spans="1:7" x14ac:dyDescent="0.25">
      <c r="A130" s="9"/>
      <c r="B130" s="9"/>
      <c r="C130" s="10"/>
      <c r="D130" s="10"/>
      <c r="E130" s="11"/>
      <c r="F130" s="11"/>
      <c r="G130" s="9"/>
    </row>
    <row r="131" spans="1:7" x14ac:dyDescent="0.25">
      <c r="A131" s="9"/>
      <c r="B131" s="9"/>
      <c r="C131" s="10"/>
      <c r="D131" s="10"/>
      <c r="E131" s="11"/>
      <c r="F131" s="11"/>
      <c r="G131" s="9"/>
    </row>
    <row r="132" spans="1:7" x14ac:dyDescent="0.25">
      <c r="A132" s="9"/>
      <c r="B132" s="9"/>
      <c r="C132" s="10"/>
      <c r="D132" s="10"/>
      <c r="E132" s="11"/>
      <c r="F132" s="11"/>
      <c r="G132" s="9"/>
    </row>
    <row r="133" spans="1:7" x14ac:dyDescent="0.25">
      <c r="A133" s="9"/>
      <c r="B133" s="9"/>
      <c r="C133" s="10"/>
      <c r="D133" s="10"/>
      <c r="E133" s="11"/>
      <c r="F133" s="11"/>
      <c r="G133" s="9"/>
    </row>
    <row r="134" spans="1:7" x14ac:dyDescent="0.25">
      <c r="A134" s="9"/>
      <c r="B134" s="9"/>
      <c r="C134" s="10"/>
      <c r="D134" s="10"/>
      <c r="E134" s="11"/>
      <c r="F134" s="11"/>
      <c r="G134" s="9"/>
    </row>
    <row r="135" spans="1:7" x14ac:dyDescent="0.25">
      <c r="A135" s="9"/>
      <c r="B135" s="9"/>
      <c r="C135" s="10"/>
      <c r="D135" s="10"/>
      <c r="E135" s="11"/>
      <c r="F135" s="11"/>
      <c r="G135" s="9"/>
    </row>
    <row r="136" spans="1:7" x14ac:dyDescent="0.25">
      <c r="A136" s="9"/>
      <c r="B136" s="9"/>
      <c r="C136" s="10"/>
      <c r="D136" s="10"/>
      <c r="E136" s="11"/>
      <c r="F136" s="11"/>
      <c r="G136" s="9"/>
    </row>
    <row r="137" spans="1:7" x14ac:dyDescent="0.25">
      <c r="A137" s="9"/>
      <c r="B137" s="9"/>
      <c r="C137" s="10"/>
      <c r="D137" s="10"/>
      <c r="E137" s="11"/>
      <c r="F137" s="11"/>
      <c r="G137" s="9"/>
    </row>
    <row r="138" spans="1:7" x14ac:dyDescent="0.25">
      <c r="A138" s="9"/>
      <c r="B138" s="9"/>
      <c r="C138" s="10"/>
      <c r="D138" s="10"/>
      <c r="E138" s="11"/>
      <c r="F138" s="11"/>
      <c r="G138" s="9"/>
    </row>
    <row r="139" spans="1:7" x14ac:dyDescent="0.25">
      <c r="A139" s="9"/>
      <c r="B139" s="9"/>
      <c r="C139" s="10"/>
      <c r="D139" s="10"/>
      <c r="E139" s="11"/>
      <c r="F139" s="11"/>
      <c r="G139" s="9"/>
    </row>
    <row r="140" spans="1:7" x14ac:dyDescent="0.25">
      <c r="A140" s="9"/>
      <c r="B140" s="9"/>
      <c r="C140" s="10"/>
      <c r="D140" s="10"/>
      <c r="E140" s="11"/>
      <c r="F140" s="11"/>
      <c r="G140" s="9"/>
    </row>
    <row r="141" spans="1:7" x14ac:dyDescent="0.25">
      <c r="A141" s="9"/>
      <c r="B141" s="9"/>
      <c r="C141" s="10"/>
      <c r="D141" s="10"/>
      <c r="E141" s="11"/>
      <c r="F141" s="11"/>
      <c r="G141" s="9"/>
    </row>
    <row r="142" spans="1:7" x14ac:dyDescent="0.25">
      <c r="A142" s="9"/>
      <c r="B142" s="9"/>
      <c r="C142" s="10"/>
      <c r="D142" s="10"/>
      <c r="E142" s="11"/>
      <c r="F142" s="11"/>
      <c r="G142" s="9"/>
    </row>
    <row r="143" spans="1:7" x14ac:dyDescent="0.25">
      <c r="A143" s="9"/>
      <c r="B143" s="9"/>
      <c r="C143" s="10"/>
      <c r="D143" s="10"/>
      <c r="E143" s="11"/>
      <c r="F143" s="11"/>
      <c r="G143" s="9"/>
    </row>
    <row r="144" spans="1:7" x14ac:dyDescent="0.25">
      <c r="A144" s="9"/>
      <c r="B144" s="9"/>
      <c r="C144" s="10"/>
      <c r="D144" s="10"/>
      <c r="E144" s="11"/>
      <c r="F144" s="11"/>
      <c r="G144" s="9"/>
    </row>
    <row r="145" spans="1:7" x14ac:dyDescent="0.25">
      <c r="A145" s="9"/>
      <c r="B145" s="9"/>
      <c r="C145" s="10"/>
      <c r="D145" s="10"/>
      <c r="E145" s="11"/>
      <c r="F145" s="11"/>
      <c r="G145" s="9"/>
    </row>
    <row r="146" spans="1:7" x14ac:dyDescent="0.25">
      <c r="A146" s="9"/>
      <c r="B146" s="9"/>
      <c r="C146" s="10"/>
      <c r="D146" s="10"/>
      <c r="E146" s="11"/>
      <c r="F146" s="11"/>
      <c r="G146" s="9"/>
    </row>
    <row r="147" spans="1:7" x14ac:dyDescent="0.25">
      <c r="A147" s="9"/>
      <c r="B147" s="9"/>
      <c r="C147" s="10"/>
      <c r="D147" s="10"/>
      <c r="E147" s="11"/>
      <c r="F147" s="11"/>
      <c r="G147" s="9"/>
    </row>
    <row r="148" spans="1:7" x14ac:dyDescent="0.25">
      <c r="A148" s="9"/>
      <c r="B148" s="9"/>
      <c r="C148" s="10"/>
      <c r="D148" s="10"/>
      <c r="E148" s="11"/>
      <c r="F148" s="11"/>
      <c r="G148" s="9"/>
    </row>
    <row r="149" spans="1:7" x14ac:dyDescent="0.25">
      <c r="A149" s="9"/>
      <c r="B149" s="9"/>
      <c r="C149" s="10"/>
      <c r="D149" s="10"/>
      <c r="E149" s="11"/>
      <c r="F149" s="11"/>
      <c r="G149" s="9"/>
    </row>
    <row r="150" spans="1:7" x14ac:dyDescent="0.25">
      <c r="A150" s="9"/>
      <c r="B150" s="9"/>
      <c r="C150" s="10"/>
      <c r="D150" s="10"/>
      <c r="E150" s="11"/>
      <c r="F150" s="11"/>
      <c r="G150" s="9"/>
    </row>
    <row r="151" spans="1:7" x14ac:dyDescent="0.25">
      <c r="A151" s="9"/>
      <c r="B151" s="9"/>
      <c r="C151" s="10"/>
      <c r="D151" s="10"/>
      <c r="E151" s="11"/>
      <c r="F151" s="11"/>
      <c r="G151" s="9"/>
    </row>
    <row r="152" spans="1:7" x14ac:dyDescent="0.25">
      <c r="A152" s="9"/>
      <c r="B152" s="9"/>
      <c r="C152" s="10"/>
      <c r="D152" s="10"/>
      <c r="E152" s="11"/>
      <c r="F152" s="11"/>
      <c r="G152" s="9"/>
    </row>
    <row r="153" spans="1:7" x14ac:dyDescent="0.25">
      <c r="A153" s="9"/>
      <c r="B153" s="9"/>
      <c r="C153" s="10"/>
      <c r="D153" s="10"/>
      <c r="E153" s="11"/>
      <c r="F153" s="11"/>
      <c r="G153" s="9"/>
    </row>
    <row r="154" spans="1:7" x14ac:dyDescent="0.25">
      <c r="A154" s="9"/>
      <c r="B154" s="9"/>
      <c r="C154" s="10"/>
      <c r="D154" s="10"/>
      <c r="E154" s="11"/>
      <c r="F154" s="11"/>
      <c r="G154" s="9"/>
    </row>
    <row r="155" spans="1:7" x14ac:dyDescent="0.25">
      <c r="A155" s="9"/>
      <c r="B155" s="9"/>
      <c r="C155" s="10"/>
      <c r="D155" s="10"/>
      <c r="E155" s="11"/>
      <c r="F155" s="11"/>
      <c r="G155" s="9"/>
    </row>
    <row r="156" spans="1:7" x14ac:dyDescent="0.25">
      <c r="A156" s="9"/>
      <c r="B156" s="9"/>
      <c r="C156" s="10"/>
      <c r="D156" s="10"/>
      <c r="E156" s="11"/>
      <c r="F156" s="11"/>
      <c r="G156" s="9"/>
    </row>
    <row r="157" spans="1:7" x14ac:dyDescent="0.25">
      <c r="A157" s="9"/>
      <c r="B157" s="9"/>
      <c r="C157" s="10"/>
      <c r="D157" s="10"/>
      <c r="E157" s="11"/>
      <c r="F157" s="11"/>
      <c r="G157" s="9"/>
    </row>
    <row r="158" spans="1:7" x14ac:dyDescent="0.25">
      <c r="A158" s="9"/>
      <c r="B158" s="9"/>
      <c r="C158" s="10"/>
      <c r="D158" s="10"/>
      <c r="E158" s="11"/>
      <c r="F158" s="11"/>
      <c r="G158" s="9"/>
    </row>
    <row r="159" spans="1:7" x14ac:dyDescent="0.25">
      <c r="A159" s="9"/>
      <c r="B159" s="9"/>
      <c r="C159" s="10"/>
      <c r="D159" s="10"/>
      <c r="E159" s="11"/>
      <c r="F159" s="11"/>
      <c r="G159" s="9"/>
    </row>
    <row r="160" spans="1:7" x14ac:dyDescent="0.25">
      <c r="A160" s="9"/>
      <c r="B160" s="9"/>
      <c r="C160" s="10"/>
      <c r="D160" s="10"/>
      <c r="E160" s="11"/>
      <c r="F160" s="11"/>
      <c r="G160" s="9"/>
    </row>
    <row r="161" spans="1:7" x14ac:dyDescent="0.25">
      <c r="A161" s="9"/>
      <c r="B161" s="9"/>
      <c r="C161" s="10"/>
      <c r="D161" s="10"/>
      <c r="E161" s="11"/>
      <c r="F161" s="11"/>
      <c r="G161" s="9"/>
    </row>
    <row r="162" spans="1:7" x14ac:dyDescent="0.25">
      <c r="A162" s="9"/>
      <c r="B162" s="9"/>
      <c r="C162" s="10"/>
      <c r="D162" s="10"/>
      <c r="E162" s="11"/>
      <c r="F162" s="11"/>
      <c r="G162" s="9"/>
    </row>
    <row r="163" spans="1:7" x14ac:dyDescent="0.25">
      <c r="A163" s="9"/>
      <c r="B163" s="9"/>
      <c r="C163" s="10"/>
      <c r="D163" s="10"/>
      <c r="E163" s="11"/>
      <c r="F163" s="11"/>
      <c r="G163" s="9"/>
    </row>
    <row r="164" spans="1:7" x14ac:dyDescent="0.25">
      <c r="A164" s="9"/>
      <c r="B164" s="9"/>
      <c r="C164" s="10"/>
      <c r="D164" s="10"/>
      <c r="E164" s="11"/>
      <c r="F164" s="11"/>
      <c r="G164" s="9"/>
    </row>
    <row r="165" spans="1:7" x14ac:dyDescent="0.25">
      <c r="A165" s="9"/>
      <c r="B165" s="9"/>
      <c r="C165" s="10"/>
      <c r="D165" s="10"/>
      <c r="E165" s="11"/>
      <c r="F165" s="11"/>
      <c r="G165" s="9"/>
    </row>
    <row r="166" spans="1:7" x14ac:dyDescent="0.25">
      <c r="A166" s="9"/>
      <c r="B166" s="9"/>
      <c r="C166" s="10"/>
      <c r="D166" s="10"/>
      <c r="E166" s="11"/>
      <c r="F166" s="11"/>
      <c r="G166" s="9"/>
    </row>
    <row r="167" spans="1:7" x14ac:dyDescent="0.25">
      <c r="A167" s="9"/>
      <c r="B167" s="9"/>
      <c r="C167" s="10"/>
      <c r="D167" s="10"/>
      <c r="E167" s="11"/>
      <c r="F167" s="11"/>
      <c r="G167" s="9"/>
    </row>
    <row r="168" spans="1:7" x14ac:dyDescent="0.25">
      <c r="A168" s="9"/>
      <c r="B168" s="9"/>
      <c r="C168" s="10"/>
      <c r="D168" s="10"/>
      <c r="E168" s="11"/>
      <c r="F168" s="11"/>
      <c r="G168" s="9"/>
    </row>
    <row r="169" spans="1:7" x14ac:dyDescent="0.25">
      <c r="A169" s="9"/>
      <c r="B169" s="9"/>
      <c r="C169" s="10"/>
      <c r="D169" s="10"/>
      <c r="E169" s="11"/>
      <c r="F169" s="11"/>
      <c r="G169" s="9"/>
    </row>
    <row r="170" spans="1:7" x14ac:dyDescent="0.25">
      <c r="A170" s="9"/>
      <c r="B170" s="9"/>
      <c r="C170" s="10"/>
      <c r="D170" s="10"/>
      <c r="E170" s="11"/>
      <c r="F170" s="11"/>
      <c r="G170" s="9"/>
    </row>
    <row r="171" spans="1:7" x14ac:dyDescent="0.25">
      <c r="A171" s="9"/>
      <c r="B171" s="9"/>
      <c r="C171" s="10"/>
      <c r="D171" s="10"/>
      <c r="E171" s="11"/>
      <c r="F171" s="11"/>
      <c r="G171" s="9"/>
    </row>
    <row r="172" spans="1:7" x14ac:dyDescent="0.25">
      <c r="A172" s="9"/>
      <c r="B172" s="9"/>
      <c r="C172" s="10"/>
      <c r="D172" s="10"/>
      <c r="E172" s="11"/>
      <c r="F172" s="11"/>
      <c r="G172" s="9"/>
    </row>
    <row r="173" spans="1:7" x14ac:dyDescent="0.25">
      <c r="A173" s="9"/>
      <c r="B173" s="9"/>
      <c r="C173" s="10"/>
      <c r="D173" s="10"/>
      <c r="E173" s="11"/>
      <c r="F173" s="11"/>
      <c r="G173" s="9"/>
    </row>
    <row r="174" spans="1:7" x14ac:dyDescent="0.25">
      <c r="A174" s="9"/>
      <c r="B174" s="9"/>
      <c r="C174" s="10"/>
      <c r="D174" s="10"/>
      <c r="E174" s="11"/>
      <c r="F174" s="11"/>
      <c r="G174" s="9"/>
    </row>
    <row r="175" spans="1:7" x14ac:dyDescent="0.25">
      <c r="A175" s="9"/>
      <c r="B175" s="9"/>
      <c r="C175" s="10"/>
      <c r="D175" s="10"/>
      <c r="E175" s="11"/>
      <c r="F175" s="11"/>
      <c r="G175" s="9"/>
    </row>
    <row r="176" spans="1:7" x14ac:dyDescent="0.25">
      <c r="A176" s="9"/>
      <c r="B176" s="9"/>
      <c r="C176" s="10"/>
      <c r="D176" s="10"/>
      <c r="E176" s="11"/>
      <c r="F176" s="11"/>
      <c r="G176" s="9"/>
    </row>
    <row r="177" spans="1:7" x14ac:dyDescent="0.25">
      <c r="A177" s="9"/>
      <c r="B177" s="9"/>
      <c r="C177" s="10"/>
      <c r="D177" s="10"/>
      <c r="E177" s="11"/>
      <c r="F177" s="11"/>
      <c r="G177" s="9"/>
    </row>
    <row r="178" spans="1:7" x14ac:dyDescent="0.25">
      <c r="A178" s="9"/>
      <c r="B178" s="9"/>
      <c r="C178" s="10"/>
      <c r="D178" s="10"/>
      <c r="E178" s="11"/>
      <c r="F178" s="11"/>
      <c r="G178" s="9"/>
    </row>
    <row r="179" spans="1:7" x14ac:dyDescent="0.25">
      <c r="A179" s="9"/>
      <c r="B179" s="9"/>
      <c r="C179" s="10"/>
      <c r="D179" s="10"/>
      <c r="E179" s="11"/>
      <c r="F179" s="11"/>
      <c r="G179" s="9"/>
    </row>
    <row r="180" spans="1:7" x14ac:dyDescent="0.25">
      <c r="A180" s="9"/>
      <c r="B180" s="9"/>
      <c r="C180" s="10"/>
      <c r="D180" s="10"/>
      <c r="E180" s="11"/>
      <c r="F180" s="11"/>
      <c r="G180" s="9"/>
    </row>
    <row r="181" spans="1:7" x14ac:dyDescent="0.25">
      <c r="A181" s="9"/>
      <c r="B181" s="9"/>
      <c r="C181" s="10"/>
      <c r="D181" s="10"/>
      <c r="E181" s="11"/>
      <c r="F181" s="11"/>
      <c r="G181" s="9"/>
    </row>
    <row r="182" spans="1:7" x14ac:dyDescent="0.25">
      <c r="A182" s="9"/>
      <c r="B182" s="9"/>
      <c r="C182" s="10"/>
      <c r="D182" s="10"/>
      <c r="E182" s="11"/>
      <c r="F182" s="11"/>
      <c r="G182" s="9"/>
    </row>
    <row r="183" spans="1:7" x14ac:dyDescent="0.25">
      <c r="A183" s="9"/>
      <c r="B183" s="9"/>
      <c r="C183" s="10"/>
      <c r="D183" s="10"/>
      <c r="E183" s="11"/>
      <c r="F183" s="11"/>
      <c r="G183" s="9"/>
    </row>
    <row r="184" spans="1:7" x14ac:dyDescent="0.25">
      <c r="A184" s="9"/>
      <c r="B184" s="9"/>
      <c r="C184" s="10"/>
      <c r="D184" s="10"/>
      <c r="E184" s="11"/>
      <c r="F184" s="11"/>
      <c r="G184" s="9"/>
    </row>
    <row r="185" spans="1:7" x14ac:dyDescent="0.25">
      <c r="A185" s="9"/>
      <c r="B185" s="9"/>
      <c r="C185" s="10"/>
      <c r="D185" s="10"/>
      <c r="E185" s="11"/>
      <c r="F185" s="11"/>
      <c r="G185" s="9"/>
    </row>
    <row r="186" spans="1:7" x14ac:dyDescent="0.25">
      <c r="A186" s="9"/>
      <c r="B186" s="9"/>
      <c r="C186" s="10"/>
      <c r="D186" s="10"/>
      <c r="E186" s="11"/>
      <c r="F186" s="11"/>
      <c r="G186" s="9"/>
    </row>
    <row r="187" spans="1:7" x14ac:dyDescent="0.25">
      <c r="A187" s="9"/>
      <c r="B187" s="9"/>
      <c r="C187" s="10"/>
      <c r="D187" s="10"/>
      <c r="E187" s="11"/>
      <c r="F187" s="11"/>
      <c r="G187" s="9"/>
    </row>
    <row r="188" spans="1:7" x14ac:dyDescent="0.25">
      <c r="A188" s="9"/>
      <c r="B188" s="9"/>
      <c r="C188" s="10"/>
      <c r="D188" s="10"/>
      <c r="E188" s="11"/>
      <c r="F188" s="11"/>
      <c r="G188" s="9"/>
    </row>
    <row r="189" spans="1:7" x14ac:dyDescent="0.25">
      <c r="A189" s="9"/>
      <c r="B189" s="9"/>
      <c r="C189" s="10"/>
      <c r="D189" s="10"/>
      <c r="E189" s="11"/>
      <c r="F189" s="11"/>
      <c r="G189" s="9"/>
    </row>
    <row r="190" spans="1:7" x14ac:dyDescent="0.25">
      <c r="A190" s="9"/>
      <c r="B190" s="9"/>
      <c r="C190" s="10"/>
      <c r="D190" s="10"/>
      <c r="E190" s="11"/>
      <c r="F190" s="11"/>
      <c r="G190" s="9"/>
    </row>
    <row r="191" spans="1:7" x14ac:dyDescent="0.25">
      <c r="A191" s="9"/>
      <c r="B191" s="9"/>
      <c r="C191" s="10"/>
      <c r="D191" s="10"/>
      <c r="E191" s="11"/>
      <c r="F191" s="11"/>
      <c r="G191" s="9"/>
    </row>
    <row r="192" spans="1:7" x14ac:dyDescent="0.25">
      <c r="A192" s="9"/>
      <c r="B192" s="9"/>
      <c r="C192" s="10"/>
      <c r="D192" s="10"/>
      <c r="E192" s="11"/>
      <c r="F192" s="11"/>
      <c r="G192" s="9"/>
    </row>
    <row r="193" spans="1:7" x14ac:dyDescent="0.25">
      <c r="A193" s="9"/>
      <c r="B193" s="9"/>
      <c r="C193" s="10"/>
      <c r="D193" s="10"/>
      <c r="E193" s="11"/>
      <c r="F193" s="11"/>
      <c r="G193" s="9"/>
    </row>
    <row r="194" spans="1:7" x14ac:dyDescent="0.25">
      <c r="A194" s="9"/>
      <c r="B194" s="9"/>
      <c r="C194" s="10"/>
      <c r="D194" s="10"/>
      <c r="E194" s="11"/>
      <c r="F194" s="11"/>
      <c r="G194" s="9"/>
    </row>
    <row r="195" spans="1:7" x14ac:dyDescent="0.25">
      <c r="A195" s="9"/>
      <c r="B195" s="9"/>
      <c r="C195" s="10"/>
      <c r="D195" s="10"/>
      <c r="E195" s="11"/>
      <c r="F195" s="11"/>
      <c r="G195" s="9"/>
    </row>
    <row r="196" spans="1:7" x14ac:dyDescent="0.25">
      <c r="A196" s="9"/>
      <c r="B196" s="9"/>
      <c r="C196" s="10"/>
      <c r="D196" s="10"/>
      <c r="E196" s="11"/>
      <c r="F196" s="11"/>
      <c r="G196" s="9"/>
    </row>
    <row r="197" spans="1:7" x14ac:dyDescent="0.25">
      <c r="A197" s="9"/>
      <c r="B197" s="9"/>
      <c r="C197" s="10"/>
      <c r="D197" s="10"/>
      <c r="E197" s="11"/>
      <c r="F197" s="11"/>
      <c r="G197" s="9"/>
    </row>
    <row r="198" spans="1:7" x14ac:dyDescent="0.25">
      <c r="A198" s="9"/>
      <c r="B198" s="9"/>
      <c r="C198" s="10"/>
      <c r="D198" s="10"/>
      <c r="E198" s="11"/>
      <c r="F198" s="11"/>
      <c r="G198" s="9"/>
    </row>
    <row r="199" spans="1:7" x14ac:dyDescent="0.25">
      <c r="A199" s="9"/>
      <c r="B199" s="9"/>
      <c r="C199" s="10"/>
      <c r="D199" s="10"/>
      <c r="E199" s="11"/>
      <c r="F199" s="11"/>
      <c r="G199" s="9"/>
    </row>
    <row r="200" spans="1:7" x14ac:dyDescent="0.25">
      <c r="A200" s="9"/>
      <c r="B200" s="9"/>
      <c r="C200" s="10"/>
      <c r="D200" s="10"/>
      <c r="E200" s="11"/>
      <c r="F200" s="11"/>
      <c r="G200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14" customWidth="1"/>
    <col min="4" max="4" width="15" customWidth="1"/>
    <col min="5" max="5" width="14" customWidth="1"/>
    <col min="6" max="6" width="15" customWidth="1"/>
    <col min="7" max="8" width="13" customWidth="1"/>
  </cols>
  <sheetData>
    <row r="1" ht="28" customHeight="1" spans="1:8" s="5" customFormat="1" x14ac:dyDescent="0.25">
      <c r="A1" s="5" t="s">
        <v>42</v>
      </c>
      <c r="B1" s="5" t="s">
        <v>29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</row>
    <row r="2" spans="1:8" x14ac:dyDescent="0.25">
      <c r="A2" s="9">
        <v>1</v>
      </c>
      <c r="B2" s="9" t="s">
        <v>36</v>
      </c>
      <c r="C2" s="12">
        <f>IF($B2="","",DATE(Nastavitve!$B$2,$A2,IFERROR(VLOOKUP($B2,Najemniki!$A$2:$G$50,7,FALSE),Nastavitve!$B$3)))</f>
      </c>
      <c r="D2" s="13">
        <f>IF($B2="","",IFERROR(VLOOKUP($B2,Najemniki!$A$2:$G$50,5,FALSE),0))</f>
      </c>
      <c r="E2" s="11">
        <v>620</v>
      </c>
      <c r="F2" s="10">
        <v>46036</v>
      </c>
      <c r="G2" s="13">
        <f>IF($B2="","",$D2-$E2)</f>
      </c>
      <c r="H2" s="14">
        <f>IF($B2="","",IF($D2&lt;=0,"",IF($E2&gt;=$D2,"PLAČANO",IF(TODAY()&gt;$C2,"ZAMUDA","ODPRTO"))))</f>
      </c>
    </row>
    <row r="3" spans="1:8" x14ac:dyDescent="0.25">
      <c r="A3" s="9">
        <v>1</v>
      </c>
      <c r="B3" s="9" t="s">
        <v>38</v>
      </c>
      <c r="C3" s="12">
        <f>IF($B3="","",DATE(Nastavitve!$B$2,$A3,IFERROR(VLOOKUP($B3,Najemniki!$A$2:$G$50,7,FALSE),Nastavitve!$B$3)))</f>
      </c>
      <c r="D3" s="13">
        <f>IF($B3="","",IFERROR(VLOOKUP($B3,Najemniki!$A$2:$G$50,5,FALSE),0))</f>
      </c>
      <c r="E3" s="11">
        <v>540</v>
      </c>
      <c r="F3" s="10">
        <v>46027</v>
      </c>
      <c r="G3" s="13">
        <f>IF($B3="","",$D3-$E3)</f>
      </c>
      <c r="H3" s="14">
        <f>IF($B3="","",IF($D3&lt;=0,"",IF($E3&gt;=$D3,"PLAČANO",IF(TODAY()&gt;$C3,"ZAMUDA","ODPRTO"))))</f>
      </c>
    </row>
    <row r="4" spans="1:8" x14ac:dyDescent="0.25">
      <c r="A4" s="9">
        <v>1</v>
      </c>
      <c r="B4" s="9" t="s">
        <v>40</v>
      </c>
      <c r="C4" s="12">
        <f>IF($B4="","",DATE(Nastavitve!$B$2,$A4,IFERROR(VLOOKUP($B4,Najemniki!$A$2:$G$50,7,FALSE),Nastavitve!$B$3)))</f>
      </c>
      <c r="D4" s="13">
        <f>IF($B4="","",IFERROR(VLOOKUP($B4,Najemniki!$A$2:$G$50,5,FALSE),0))</f>
      </c>
      <c r="E4" s="11"/>
      <c r="F4" s="10"/>
      <c r="G4" s="13">
        <f>IF($B4="","",$D4-$E4)</f>
      </c>
      <c r="H4" s="14">
        <f>IF($B4="","",IF($D4&lt;=0,"",IF($E4&gt;=$D4,"PLAČANO",IF(TODAY()&gt;$C4,"ZAMUDA","ODPRTO"))))</f>
      </c>
    </row>
    <row r="5" spans="1:8" x14ac:dyDescent="0.25">
      <c r="A5" s="9">
        <v>2</v>
      </c>
      <c r="B5" s="9" t="s">
        <v>36</v>
      </c>
      <c r="C5" s="12">
        <f>IF($B5="","",DATE(Nastavitve!$B$2,$A5,IFERROR(VLOOKUP($B5,Najemniki!$A$2:$G$50,7,FALSE),Nastavitve!$B$3)))</f>
      </c>
      <c r="D5" s="13">
        <f>IF($B5="","",IFERROR(VLOOKUP($B5,Najemniki!$A$2:$G$50,5,FALSE),0))</f>
      </c>
      <c r="E5" s="11">
        <v>620</v>
      </c>
      <c r="F5" s="10">
        <v>46070</v>
      </c>
      <c r="G5" s="13">
        <f>IF($B5="","",$D5-$E5)</f>
      </c>
      <c r="H5" s="14">
        <f>IF($B5="","",IF($D5&lt;=0,"",IF($E5&gt;=$D5,"PLAČANO",IF(TODAY()&gt;$C5,"ZAMUDA","ODPRTO"))))</f>
      </c>
    </row>
    <row r="6" spans="1:8" x14ac:dyDescent="0.25">
      <c r="A6" s="9">
        <v>2</v>
      </c>
      <c r="B6" s="9" t="s">
        <v>38</v>
      </c>
      <c r="C6" s="12">
        <f>IF($B6="","",DATE(Nastavitve!$B$2,$A6,IFERROR(VLOOKUP($B6,Najemniki!$A$2:$G$50,7,FALSE),Nastavitve!$B$3)))</f>
      </c>
      <c r="D6" s="13">
        <f>IF($B6="","",IFERROR(VLOOKUP($B6,Najemniki!$A$2:$G$50,5,FALSE),0))</f>
      </c>
      <c r="E6" s="11">
        <v>540</v>
      </c>
      <c r="F6" s="10">
        <v>46057</v>
      </c>
      <c r="G6" s="13">
        <f>IF($B6="","",$D6-$E6)</f>
      </c>
      <c r="H6" s="14">
        <f>IF($B6="","",IF($D6&lt;=0,"",IF($E6&gt;=$D6,"PLAČANO",IF(TODAY()&gt;$C6,"ZAMUDA","ODPRTO"))))</f>
      </c>
    </row>
    <row r="7" spans="1:8" x14ac:dyDescent="0.25">
      <c r="A7" s="9">
        <v>2</v>
      </c>
      <c r="B7" s="9" t="s">
        <v>40</v>
      </c>
      <c r="C7" s="12">
        <f>IF($B7="","",DATE(Nastavitve!$B$2,$A7,IFERROR(VLOOKUP($B7,Najemniki!$A$2:$G$50,7,FALSE),Nastavitve!$B$3)))</f>
      </c>
      <c r="D7" s="13">
        <f>IF($B7="","",IFERROR(VLOOKUP($B7,Najemniki!$A$2:$G$50,5,FALSE),0))</f>
      </c>
      <c r="E7" s="11"/>
      <c r="F7" s="10"/>
      <c r="G7" s="13">
        <f>IF($B7="","",$D7-$E7)</f>
      </c>
      <c r="H7" s="14">
        <f>IF($B7="","",IF($D7&lt;=0,"",IF($E7&gt;=$D7,"PLAČANO",IF(TODAY()&gt;$C7,"ZAMUDA","ODPRTO"))))</f>
      </c>
    </row>
    <row r="8" spans="1:8" x14ac:dyDescent="0.25">
      <c r="A8" s="9">
        <v>3</v>
      </c>
      <c r="B8" s="9" t="s">
        <v>36</v>
      </c>
      <c r="C8" s="12">
        <f>IF($B8="","",DATE(Nastavitve!$B$2,$A8,IFERROR(VLOOKUP($B8,Najemniki!$A$2:$G$50,7,FALSE),Nastavitve!$B$3)))</f>
      </c>
      <c r="D8" s="13">
        <f>IF($B8="","",IFERROR(VLOOKUP($B8,Najemniki!$A$2:$G$50,5,FALSE),0))</f>
      </c>
      <c r="E8" s="11"/>
      <c r="F8" s="10"/>
      <c r="G8" s="13">
        <f>IF($B8="","",$D8-$E8)</f>
      </c>
      <c r="H8" s="14">
        <f>IF($B8="","",IF($D8&lt;=0,"",IF($E8&gt;=$D8,"PLAČANO",IF(TODAY()&gt;$C8,"ZAMUDA","ODPRTO"))))</f>
      </c>
    </row>
    <row r="9" spans="1:8" x14ac:dyDescent="0.25">
      <c r="A9" s="9">
        <v>3</v>
      </c>
      <c r="B9" s="9" t="s">
        <v>38</v>
      </c>
      <c r="C9" s="12">
        <f>IF($B9="","",DATE(Nastavitve!$B$2,$A9,IFERROR(VLOOKUP($B9,Najemniki!$A$2:$G$50,7,FALSE),Nastavitve!$B$3)))</f>
      </c>
      <c r="D9" s="13">
        <f>IF($B9="","",IFERROR(VLOOKUP($B9,Najemniki!$A$2:$G$50,5,FALSE),0))</f>
      </c>
      <c r="E9" s="11"/>
      <c r="F9" s="10"/>
      <c r="G9" s="13">
        <f>IF($B9="","",$D9-$E9)</f>
      </c>
      <c r="H9" s="14">
        <f>IF($B9="","",IF($D9&lt;=0,"",IF($E9&gt;=$D9,"PLAČANO",IF(TODAY()&gt;$C9,"ZAMUDA","ODPRTO"))))</f>
      </c>
    </row>
    <row r="10" spans="1:8" x14ac:dyDescent="0.25">
      <c r="A10" s="9">
        <v>3</v>
      </c>
      <c r="B10" s="9" t="s">
        <v>40</v>
      </c>
      <c r="C10" s="12">
        <f>IF($B10="","",DATE(Nastavitve!$B$2,$A10,IFERROR(VLOOKUP($B10,Najemniki!$A$2:$G$50,7,FALSE),Nastavitve!$B$3)))</f>
      </c>
      <c r="D10" s="13">
        <f>IF($B10="","",IFERROR(VLOOKUP($B10,Najemniki!$A$2:$G$50,5,FALSE),0))</f>
      </c>
      <c r="E10" s="11"/>
      <c r="F10" s="10"/>
      <c r="G10" s="13">
        <f>IF($B10="","",$D10-$E10)</f>
      </c>
      <c r="H10" s="14">
        <f>IF($B10="","",IF($D10&lt;=0,"",IF($E10&gt;=$D10,"PLAČANO",IF(TODAY()&gt;$C10,"ZAMUDA","ODPRTO"))))</f>
      </c>
    </row>
    <row r="11" spans="1:8" x14ac:dyDescent="0.25">
      <c r="A11" s="9">
        <v>4</v>
      </c>
      <c r="B11" s="9" t="s">
        <v>36</v>
      </c>
      <c r="C11" s="12">
        <f>IF($B11="","",DATE(Nastavitve!$B$2,$A11,IFERROR(VLOOKUP($B11,Najemniki!$A$2:$G$50,7,FALSE),Nastavitve!$B$3)))</f>
      </c>
      <c r="D11" s="13">
        <f>IF($B11="","",IFERROR(VLOOKUP($B11,Najemniki!$A$2:$G$50,5,FALSE),0))</f>
      </c>
      <c r="E11" s="11"/>
      <c r="F11" s="10"/>
      <c r="G11" s="13">
        <f>IF($B11="","",$D11-$E11)</f>
      </c>
      <c r="H11" s="14">
        <f>IF($B11="","",IF($D11&lt;=0,"",IF($E11&gt;=$D11,"PLAČANO",IF(TODAY()&gt;$C11,"ZAMUDA","ODPRTO"))))</f>
      </c>
    </row>
    <row r="12" spans="1:8" x14ac:dyDescent="0.25">
      <c r="A12" s="9">
        <v>4</v>
      </c>
      <c r="B12" s="9" t="s">
        <v>38</v>
      </c>
      <c r="C12" s="12">
        <f>IF($B12="","",DATE(Nastavitve!$B$2,$A12,IFERROR(VLOOKUP($B12,Najemniki!$A$2:$G$50,7,FALSE),Nastavitve!$B$3)))</f>
      </c>
      <c r="D12" s="13">
        <f>IF($B12="","",IFERROR(VLOOKUP($B12,Najemniki!$A$2:$G$50,5,FALSE),0))</f>
      </c>
      <c r="E12" s="11"/>
      <c r="F12" s="10"/>
      <c r="G12" s="13">
        <f>IF($B12="","",$D12-$E12)</f>
      </c>
      <c r="H12" s="14">
        <f>IF($B12="","",IF($D12&lt;=0,"",IF($E12&gt;=$D12,"PLAČANO",IF(TODAY()&gt;$C12,"ZAMUDA","ODPRTO"))))</f>
      </c>
    </row>
    <row r="13" spans="1:8" x14ac:dyDescent="0.25">
      <c r="A13" s="9">
        <v>4</v>
      </c>
      <c r="B13" s="9" t="s">
        <v>40</v>
      </c>
      <c r="C13" s="12">
        <f>IF($B13="","",DATE(Nastavitve!$B$2,$A13,IFERROR(VLOOKUP($B13,Najemniki!$A$2:$G$50,7,FALSE),Nastavitve!$B$3)))</f>
      </c>
      <c r="D13" s="13">
        <f>IF($B13="","",IFERROR(VLOOKUP($B13,Najemniki!$A$2:$G$50,5,FALSE),0))</f>
      </c>
      <c r="E13" s="11"/>
      <c r="F13" s="10"/>
      <c r="G13" s="13">
        <f>IF($B13="","",$D13-$E13)</f>
      </c>
      <c r="H13" s="14">
        <f>IF($B13="","",IF($D13&lt;=0,"",IF($E13&gt;=$D13,"PLAČANO",IF(TODAY()&gt;$C13,"ZAMUDA","ODPRTO"))))</f>
      </c>
    </row>
    <row r="14" spans="1:8" x14ac:dyDescent="0.25">
      <c r="A14" s="9">
        <v>5</v>
      </c>
      <c r="B14" s="9" t="s">
        <v>36</v>
      </c>
      <c r="C14" s="12">
        <f>IF($B14="","",DATE(Nastavitve!$B$2,$A14,IFERROR(VLOOKUP($B14,Najemniki!$A$2:$G$50,7,FALSE),Nastavitve!$B$3)))</f>
      </c>
      <c r="D14" s="13">
        <f>IF($B14="","",IFERROR(VLOOKUP($B14,Najemniki!$A$2:$G$50,5,FALSE),0))</f>
      </c>
      <c r="E14" s="11"/>
      <c r="F14" s="10"/>
      <c r="G14" s="13">
        <f>IF($B14="","",$D14-$E14)</f>
      </c>
      <c r="H14" s="14">
        <f>IF($B14="","",IF($D14&lt;=0,"",IF($E14&gt;=$D14,"PLAČANO",IF(TODAY()&gt;$C14,"ZAMUDA","ODPRTO"))))</f>
      </c>
    </row>
    <row r="15" spans="1:8" x14ac:dyDescent="0.25">
      <c r="A15" s="9">
        <v>5</v>
      </c>
      <c r="B15" s="9" t="s">
        <v>38</v>
      </c>
      <c r="C15" s="12">
        <f>IF($B15="","",DATE(Nastavitve!$B$2,$A15,IFERROR(VLOOKUP($B15,Najemniki!$A$2:$G$50,7,FALSE),Nastavitve!$B$3)))</f>
      </c>
      <c r="D15" s="13">
        <f>IF($B15="","",IFERROR(VLOOKUP($B15,Najemniki!$A$2:$G$50,5,FALSE),0))</f>
      </c>
      <c r="E15" s="11"/>
      <c r="F15" s="10"/>
      <c r="G15" s="13">
        <f>IF($B15="","",$D15-$E15)</f>
      </c>
      <c r="H15" s="14">
        <f>IF($B15="","",IF($D15&lt;=0,"",IF($E15&gt;=$D15,"PLAČANO",IF(TODAY()&gt;$C15,"ZAMUDA","ODPRTO"))))</f>
      </c>
    </row>
    <row r="16" spans="1:8" x14ac:dyDescent="0.25">
      <c r="A16" s="9">
        <v>5</v>
      </c>
      <c r="B16" s="9" t="s">
        <v>40</v>
      </c>
      <c r="C16" s="12">
        <f>IF($B16="","",DATE(Nastavitve!$B$2,$A16,IFERROR(VLOOKUP($B16,Najemniki!$A$2:$G$50,7,FALSE),Nastavitve!$B$3)))</f>
      </c>
      <c r="D16" s="13">
        <f>IF($B16="","",IFERROR(VLOOKUP($B16,Najemniki!$A$2:$G$50,5,FALSE),0))</f>
      </c>
      <c r="E16" s="11"/>
      <c r="F16" s="10"/>
      <c r="G16" s="13">
        <f>IF($B16="","",$D16-$E16)</f>
      </c>
      <c r="H16" s="14">
        <f>IF($B16="","",IF($D16&lt;=0,"",IF($E16&gt;=$D16,"PLAČANO",IF(TODAY()&gt;$C16,"ZAMUDA","ODPRTO"))))</f>
      </c>
    </row>
    <row r="17" spans="1:8" x14ac:dyDescent="0.25">
      <c r="A17" s="9">
        <v>6</v>
      </c>
      <c r="B17" s="9" t="s">
        <v>36</v>
      </c>
      <c r="C17" s="12">
        <f>IF($B17="","",DATE(Nastavitve!$B$2,$A17,IFERROR(VLOOKUP($B17,Najemniki!$A$2:$G$50,7,FALSE),Nastavitve!$B$3)))</f>
      </c>
      <c r="D17" s="13">
        <f>IF($B17="","",IFERROR(VLOOKUP($B17,Najemniki!$A$2:$G$50,5,FALSE),0))</f>
      </c>
      <c r="E17" s="11"/>
      <c r="F17" s="10"/>
      <c r="G17" s="13">
        <f>IF($B17="","",$D17-$E17)</f>
      </c>
      <c r="H17" s="14">
        <f>IF($B17="","",IF($D17&lt;=0,"",IF($E17&gt;=$D17,"PLAČANO",IF(TODAY()&gt;$C17,"ZAMUDA","ODPRTO"))))</f>
      </c>
    </row>
    <row r="18" spans="1:8" x14ac:dyDescent="0.25">
      <c r="A18" s="9">
        <v>6</v>
      </c>
      <c r="B18" s="9" t="s">
        <v>38</v>
      </c>
      <c r="C18" s="12">
        <f>IF($B18="","",DATE(Nastavitve!$B$2,$A18,IFERROR(VLOOKUP($B18,Najemniki!$A$2:$G$50,7,FALSE),Nastavitve!$B$3)))</f>
      </c>
      <c r="D18" s="13">
        <f>IF($B18="","",IFERROR(VLOOKUP($B18,Najemniki!$A$2:$G$50,5,FALSE),0))</f>
      </c>
      <c r="E18" s="11"/>
      <c r="F18" s="10"/>
      <c r="G18" s="13">
        <f>IF($B18="","",$D18-$E18)</f>
      </c>
      <c r="H18" s="14">
        <f>IF($B18="","",IF($D18&lt;=0,"",IF($E18&gt;=$D18,"PLAČANO",IF(TODAY()&gt;$C18,"ZAMUDA","ODPRTO"))))</f>
      </c>
    </row>
    <row r="19" spans="1:8" x14ac:dyDescent="0.25">
      <c r="A19" s="9">
        <v>6</v>
      </c>
      <c r="B19" s="9" t="s">
        <v>40</v>
      </c>
      <c r="C19" s="12">
        <f>IF($B19="","",DATE(Nastavitve!$B$2,$A19,IFERROR(VLOOKUP($B19,Najemniki!$A$2:$G$50,7,FALSE),Nastavitve!$B$3)))</f>
      </c>
      <c r="D19" s="13">
        <f>IF($B19="","",IFERROR(VLOOKUP($B19,Najemniki!$A$2:$G$50,5,FALSE),0))</f>
      </c>
      <c r="E19" s="11"/>
      <c r="F19" s="10"/>
      <c r="G19" s="13">
        <f>IF($B19="","",$D19-$E19)</f>
      </c>
      <c r="H19" s="14">
        <f>IF($B19="","",IF($D19&lt;=0,"",IF($E19&gt;=$D19,"PLAČANO",IF(TODAY()&gt;$C19,"ZAMUDA","ODPRTO"))))</f>
      </c>
    </row>
    <row r="20" spans="1:8" x14ac:dyDescent="0.25">
      <c r="A20" s="9">
        <v>7</v>
      </c>
      <c r="B20" s="9" t="s">
        <v>36</v>
      </c>
      <c r="C20" s="12">
        <f>IF($B20="","",DATE(Nastavitve!$B$2,$A20,IFERROR(VLOOKUP($B20,Najemniki!$A$2:$G$50,7,FALSE),Nastavitve!$B$3)))</f>
      </c>
      <c r="D20" s="13">
        <f>IF($B20="","",IFERROR(VLOOKUP($B20,Najemniki!$A$2:$G$50,5,FALSE),0))</f>
      </c>
      <c r="E20" s="11"/>
      <c r="F20" s="10"/>
      <c r="G20" s="13">
        <f>IF($B20="","",$D20-$E20)</f>
      </c>
      <c r="H20" s="14">
        <f>IF($B20="","",IF($D20&lt;=0,"",IF($E20&gt;=$D20,"PLAČANO",IF(TODAY()&gt;$C20,"ZAMUDA","ODPRTO"))))</f>
      </c>
    </row>
    <row r="21" spans="1:8" x14ac:dyDescent="0.25">
      <c r="A21" s="9">
        <v>7</v>
      </c>
      <c r="B21" s="9" t="s">
        <v>38</v>
      </c>
      <c r="C21" s="12">
        <f>IF($B21="","",DATE(Nastavitve!$B$2,$A21,IFERROR(VLOOKUP($B21,Najemniki!$A$2:$G$50,7,FALSE),Nastavitve!$B$3)))</f>
      </c>
      <c r="D21" s="13">
        <f>IF($B21="","",IFERROR(VLOOKUP($B21,Najemniki!$A$2:$G$50,5,FALSE),0))</f>
      </c>
      <c r="E21" s="11"/>
      <c r="F21" s="10"/>
      <c r="G21" s="13">
        <f>IF($B21="","",$D21-$E21)</f>
      </c>
      <c r="H21" s="14">
        <f>IF($B21="","",IF($D21&lt;=0,"",IF($E21&gt;=$D21,"PLAČANO",IF(TODAY()&gt;$C21,"ZAMUDA","ODPRTO"))))</f>
      </c>
    </row>
    <row r="22" spans="1:8" x14ac:dyDescent="0.25">
      <c r="A22" s="9">
        <v>7</v>
      </c>
      <c r="B22" s="9" t="s">
        <v>40</v>
      </c>
      <c r="C22" s="12">
        <f>IF($B22="","",DATE(Nastavitve!$B$2,$A22,IFERROR(VLOOKUP($B22,Najemniki!$A$2:$G$50,7,FALSE),Nastavitve!$B$3)))</f>
      </c>
      <c r="D22" s="13">
        <f>IF($B22="","",IFERROR(VLOOKUP($B22,Najemniki!$A$2:$G$50,5,FALSE),0))</f>
      </c>
      <c r="E22" s="11"/>
      <c r="F22" s="10"/>
      <c r="G22" s="13">
        <f>IF($B22="","",$D22-$E22)</f>
      </c>
      <c r="H22" s="14">
        <f>IF($B22="","",IF($D22&lt;=0,"",IF($E22&gt;=$D22,"PLAČANO",IF(TODAY()&gt;$C22,"ZAMUDA","ODPRTO"))))</f>
      </c>
    </row>
    <row r="23" spans="1:8" x14ac:dyDescent="0.25">
      <c r="A23" s="9">
        <v>8</v>
      </c>
      <c r="B23" s="9" t="s">
        <v>36</v>
      </c>
      <c r="C23" s="12">
        <f>IF($B23="","",DATE(Nastavitve!$B$2,$A23,IFERROR(VLOOKUP($B23,Najemniki!$A$2:$G$50,7,FALSE),Nastavitve!$B$3)))</f>
      </c>
      <c r="D23" s="13">
        <f>IF($B23="","",IFERROR(VLOOKUP($B23,Najemniki!$A$2:$G$50,5,FALSE),0))</f>
      </c>
      <c r="E23" s="11"/>
      <c r="F23" s="10"/>
      <c r="G23" s="13">
        <f>IF($B23="","",$D23-$E23)</f>
      </c>
      <c r="H23" s="14">
        <f>IF($B23="","",IF($D23&lt;=0,"",IF($E23&gt;=$D23,"PLAČANO",IF(TODAY()&gt;$C23,"ZAMUDA","ODPRTO"))))</f>
      </c>
    </row>
    <row r="24" spans="1:8" x14ac:dyDescent="0.25">
      <c r="A24" s="9">
        <v>8</v>
      </c>
      <c r="B24" s="9" t="s">
        <v>38</v>
      </c>
      <c r="C24" s="12">
        <f>IF($B24="","",DATE(Nastavitve!$B$2,$A24,IFERROR(VLOOKUP($B24,Najemniki!$A$2:$G$50,7,FALSE),Nastavitve!$B$3)))</f>
      </c>
      <c r="D24" s="13">
        <f>IF($B24="","",IFERROR(VLOOKUP($B24,Najemniki!$A$2:$G$50,5,FALSE),0))</f>
      </c>
      <c r="E24" s="11"/>
      <c r="F24" s="10"/>
      <c r="G24" s="13">
        <f>IF($B24="","",$D24-$E24)</f>
      </c>
      <c r="H24" s="14">
        <f>IF($B24="","",IF($D24&lt;=0,"",IF($E24&gt;=$D24,"PLAČANO",IF(TODAY()&gt;$C24,"ZAMUDA","ODPRTO"))))</f>
      </c>
    </row>
    <row r="25" spans="1:8" x14ac:dyDescent="0.25">
      <c r="A25" s="9">
        <v>8</v>
      </c>
      <c r="B25" s="9" t="s">
        <v>40</v>
      </c>
      <c r="C25" s="12">
        <f>IF($B25="","",DATE(Nastavitve!$B$2,$A25,IFERROR(VLOOKUP($B25,Najemniki!$A$2:$G$50,7,FALSE),Nastavitve!$B$3)))</f>
      </c>
      <c r="D25" s="13">
        <f>IF($B25="","",IFERROR(VLOOKUP($B25,Najemniki!$A$2:$G$50,5,FALSE),0))</f>
      </c>
      <c r="E25" s="11"/>
      <c r="F25" s="10"/>
      <c r="G25" s="13">
        <f>IF($B25="","",$D25-$E25)</f>
      </c>
      <c r="H25" s="14">
        <f>IF($B25="","",IF($D25&lt;=0,"",IF($E25&gt;=$D25,"PLAČANO",IF(TODAY()&gt;$C25,"ZAMUDA","ODPRTO"))))</f>
      </c>
    </row>
    <row r="26" spans="1:8" x14ac:dyDescent="0.25">
      <c r="A26" s="9">
        <v>9</v>
      </c>
      <c r="B26" s="9" t="s">
        <v>36</v>
      </c>
      <c r="C26" s="12">
        <f>IF($B26="","",DATE(Nastavitve!$B$2,$A26,IFERROR(VLOOKUP($B26,Najemniki!$A$2:$G$50,7,FALSE),Nastavitve!$B$3)))</f>
      </c>
      <c r="D26" s="13">
        <f>IF($B26="","",IFERROR(VLOOKUP($B26,Najemniki!$A$2:$G$50,5,FALSE),0))</f>
      </c>
      <c r="E26" s="11"/>
      <c r="F26" s="10"/>
      <c r="G26" s="13">
        <f>IF($B26="","",$D26-$E26)</f>
      </c>
      <c r="H26" s="14">
        <f>IF($B26="","",IF($D26&lt;=0,"",IF($E26&gt;=$D26,"PLAČANO",IF(TODAY()&gt;$C26,"ZAMUDA","ODPRTO"))))</f>
      </c>
    </row>
    <row r="27" spans="1:8" x14ac:dyDescent="0.25">
      <c r="A27" s="9">
        <v>9</v>
      </c>
      <c r="B27" s="9" t="s">
        <v>38</v>
      </c>
      <c r="C27" s="12">
        <f>IF($B27="","",DATE(Nastavitve!$B$2,$A27,IFERROR(VLOOKUP($B27,Najemniki!$A$2:$G$50,7,FALSE),Nastavitve!$B$3)))</f>
      </c>
      <c r="D27" s="13">
        <f>IF($B27="","",IFERROR(VLOOKUP($B27,Najemniki!$A$2:$G$50,5,FALSE),0))</f>
      </c>
      <c r="E27" s="11"/>
      <c r="F27" s="10"/>
      <c r="G27" s="13">
        <f>IF($B27="","",$D27-$E27)</f>
      </c>
      <c r="H27" s="14">
        <f>IF($B27="","",IF($D27&lt;=0,"",IF($E27&gt;=$D27,"PLAČANO",IF(TODAY()&gt;$C27,"ZAMUDA","ODPRTO"))))</f>
      </c>
    </row>
    <row r="28" spans="1:8" x14ac:dyDescent="0.25">
      <c r="A28" s="9">
        <v>9</v>
      </c>
      <c r="B28" s="9" t="s">
        <v>40</v>
      </c>
      <c r="C28" s="12">
        <f>IF($B28="","",DATE(Nastavitve!$B$2,$A28,IFERROR(VLOOKUP($B28,Najemniki!$A$2:$G$50,7,FALSE),Nastavitve!$B$3)))</f>
      </c>
      <c r="D28" s="13">
        <f>IF($B28="","",IFERROR(VLOOKUP($B28,Najemniki!$A$2:$G$50,5,FALSE),0))</f>
      </c>
      <c r="E28" s="11"/>
      <c r="F28" s="10"/>
      <c r="G28" s="13">
        <f>IF($B28="","",$D28-$E28)</f>
      </c>
      <c r="H28" s="14">
        <f>IF($B28="","",IF($D28&lt;=0,"",IF($E28&gt;=$D28,"PLAČANO",IF(TODAY()&gt;$C28,"ZAMUDA","ODPRTO"))))</f>
      </c>
    </row>
    <row r="29" spans="1:8" x14ac:dyDescent="0.25">
      <c r="A29" s="9">
        <v>10</v>
      </c>
      <c r="B29" s="9" t="s">
        <v>36</v>
      </c>
      <c r="C29" s="12">
        <f>IF($B29="","",DATE(Nastavitve!$B$2,$A29,IFERROR(VLOOKUP($B29,Najemniki!$A$2:$G$50,7,FALSE),Nastavitve!$B$3)))</f>
      </c>
      <c r="D29" s="13">
        <f>IF($B29="","",IFERROR(VLOOKUP($B29,Najemniki!$A$2:$G$50,5,FALSE),0))</f>
      </c>
      <c r="E29" s="11"/>
      <c r="F29" s="10"/>
      <c r="G29" s="13">
        <f>IF($B29="","",$D29-$E29)</f>
      </c>
      <c r="H29" s="14">
        <f>IF($B29="","",IF($D29&lt;=0,"",IF($E29&gt;=$D29,"PLAČANO",IF(TODAY()&gt;$C29,"ZAMUDA","ODPRTO"))))</f>
      </c>
    </row>
    <row r="30" spans="1:8" x14ac:dyDescent="0.25">
      <c r="A30" s="9">
        <v>10</v>
      </c>
      <c r="B30" s="9" t="s">
        <v>38</v>
      </c>
      <c r="C30" s="12">
        <f>IF($B30="","",DATE(Nastavitve!$B$2,$A30,IFERROR(VLOOKUP($B30,Najemniki!$A$2:$G$50,7,FALSE),Nastavitve!$B$3)))</f>
      </c>
      <c r="D30" s="13">
        <f>IF($B30="","",IFERROR(VLOOKUP($B30,Najemniki!$A$2:$G$50,5,FALSE),0))</f>
      </c>
      <c r="E30" s="11"/>
      <c r="F30" s="10"/>
      <c r="G30" s="13">
        <f>IF($B30="","",$D30-$E30)</f>
      </c>
      <c r="H30" s="14">
        <f>IF($B30="","",IF($D30&lt;=0,"",IF($E30&gt;=$D30,"PLAČANO",IF(TODAY()&gt;$C30,"ZAMUDA","ODPRTO"))))</f>
      </c>
    </row>
    <row r="31" spans="1:8" x14ac:dyDescent="0.25">
      <c r="A31" s="9">
        <v>10</v>
      </c>
      <c r="B31" s="9" t="s">
        <v>40</v>
      </c>
      <c r="C31" s="12">
        <f>IF($B31="","",DATE(Nastavitve!$B$2,$A31,IFERROR(VLOOKUP($B31,Najemniki!$A$2:$G$50,7,FALSE),Nastavitve!$B$3)))</f>
      </c>
      <c r="D31" s="13">
        <f>IF($B31="","",IFERROR(VLOOKUP($B31,Najemniki!$A$2:$G$50,5,FALSE),0))</f>
      </c>
      <c r="E31" s="11"/>
      <c r="F31" s="10"/>
      <c r="G31" s="13">
        <f>IF($B31="","",$D31-$E31)</f>
      </c>
      <c r="H31" s="14">
        <f>IF($B31="","",IF($D31&lt;=0,"",IF($E31&gt;=$D31,"PLAČANO",IF(TODAY()&gt;$C31,"ZAMUDA","ODPRTO"))))</f>
      </c>
    </row>
    <row r="32" spans="1:8" x14ac:dyDescent="0.25">
      <c r="A32" s="9">
        <v>11</v>
      </c>
      <c r="B32" s="9" t="s">
        <v>36</v>
      </c>
      <c r="C32" s="12">
        <f>IF($B32="","",DATE(Nastavitve!$B$2,$A32,IFERROR(VLOOKUP($B32,Najemniki!$A$2:$G$50,7,FALSE),Nastavitve!$B$3)))</f>
      </c>
      <c r="D32" s="13">
        <f>IF($B32="","",IFERROR(VLOOKUP($B32,Najemniki!$A$2:$G$50,5,FALSE),0))</f>
      </c>
      <c r="E32" s="11"/>
      <c r="F32" s="10"/>
      <c r="G32" s="13">
        <f>IF($B32="","",$D32-$E32)</f>
      </c>
      <c r="H32" s="14">
        <f>IF($B32="","",IF($D32&lt;=0,"",IF($E32&gt;=$D32,"PLAČANO",IF(TODAY()&gt;$C32,"ZAMUDA","ODPRTO"))))</f>
      </c>
    </row>
    <row r="33" spans="1:8" x14ac:dyDescent="0.25">
      <c r="A33" s="9">
        <v>11</v>
      </c>
      <c r="B33" s="9" t="s">
        <v>38</v>
      </c>
      <c r="C33" s="12">
        <f>IF($B33="","",DATE(Nastavitve!$B$2,$A33,IFERROR(VLOOKUP($B33,Najemniki!$A$2:$G$50,7,FALSE),Nastavitve!$B$3)))</f>
      </c>
      <c r="D33" s="13">
        <f>IF($B33="","",IFERROR(VLOOKUP($B33,Najemniki!$A$2:$G$50,5,FALSE),0))</f>
      </c>
      <c r="E33" s="11"/>
      <c r="F33" s="10"/>
      <c r="G33" s="13">
        <f>IF($B33="","",$D33-$E33)</f>
      </c>
      <c r="H33" s="14">
        <f>IF($B33="","",IF($D33&lt;=0,"",IF($E33&gt;=$D33,"PLAČANO",IF(TODAY()&gt;$C33,"ZAMUDA","ODPRTO"))))</f>
      </c>
    </row>
    <row r="34" spans="1:8" x14ac:dyDescent="0.25">
      <c r="A34" s="9">
        <v>11</v>
      </c>
      <c r="B34" s="9" t="s">
        <v>40</v>
      </c>
      <c r="C34" s="12">
        <f>IF($B34="","",DATE(Nastavitve!$B$2,$A34,IFERROR(VLOOKUP($B34,Najemniki!$A$2:$G$50,7,FALSE),Nastavitve!$B$3)))</f>
      </c>
      <c r="D34" s="13">
        <f>IF($B34="","",IFERROR(VLOOKUP($B34,Najemniki!$A$2:$G$50,5,FALSE),0))</f>
      </c>
      <c r="E34" s="11"/>
      <c r="F34" s="10"/>
      <c r="G34" s="13">
        <f>IF($B34="","",$D34-$E34)</f>
      </c>
      <c r="H34" s="14">
        <f>IF($B34="","",IF($D34&lt;=0,"",IF($E34&gt;=$D34,"PLAČANO",IF(TODAY()&gt;$C34,"ZAMUDA","ODPRTO"))))</f>
      </c>
    </row>
    <row r="35" spans="1:8" x14ac:dyDescent="0.25">
      <c r="A35" s="9">
        <v>12</v>
      </c>
      <c r="B35" s="9" t="s">
        <v>36</v>
      </c>
      <c r="C35" s="12">
        <f>IF($B35="","",DATE(Nastavitve!$B$2,$A35,IFERROR(VLOOKUP($B35,Najemniki!$A$2:$G$50,7,FALSE),Nastavitve!$B$3)))</f>
      </c>
      <c r="D35" s="13">
        <f>IF($B35="","",IFERROR(VLOOKUP($B35,Najemniki!$A$2:$G$50,5,FALSE),0))</f>
      </c>
      <c r="E35" s="11"/>
      <c r="F35" s="10"/>
      <c r="G35" s="13">
        <f>IF($B35="","",$D35-$E35)</f>
      </c>
      <c r="H35" s="14">
        <f>IF($B35="","",IF($D35&lt;=0,"",IF($E35&gt;=$D35,"PLAČANO",IF(TODAY()&gt;$C35,"ZAMUDA","ODPRTO"))))</f>
      </c>
    </row>
    <row r="36" spans="1:8" x14ac:dyDescent="0.25">
      <c r="A36" s="9">
        <v>12</v>
      </c>
      <c r="B36" s="9" t="s">
        <v>38</v>
      </c>
      <c r="C36" s="12">
        <f>IF($B36="","",DATE(Nastavitve!$B$2,$A36,IFERROR(VLOOKUP($B36,Najemniki!$A$2:$G$50,7,FALSE),Nastavitve!$B$3)))</f>
      </c>
      <c r="D36" s="13">
        <f>IF($B36="","",IFERROR(VLOOKUP($B36,Najemniki!$A$2:$G$50,5,FALSE),0))</f>
      </c>
      <c r="E36" s="11"/>
      <c r="F36" s="10"/>
      <c r="G36" s="13">
        <f>IF($B36="","",$D36-$E36)</f>
      </c>
      <c r="H36" s="14">
        <f>IF($B36="","",IF($D36&lt;=0,"",IF($E36&gt;=$D36,"PLAČANO",IF(TODAY()&gt;$C36,"ZAMUDA","ODPRTO"))))</f>
      </c>
    </row>
    <row r="37" spans="1:8" x14ac:dyDescent="0.25">
      <c r="A37" s="9">
        <v>12</v>
      </c>
      <c r="B37" s="9" t="s">
        <v>40</v>
      </c>
      <c r="C37" s="12">
        <f>IF($B37="","",DATE(Nastavitve!$B$2,$A37,IFERROR(VLOOKUP($B37,Najemniki!$A$2:$G$50,7,FALSE),Nastavitve!$B$3)))</f>
      </c>
      <c r="D37" s="13">
        <f>IF($B37="","",IFERROR(VLOOKUP($B37,Najemniki!$A$2:$G$50,5,FALSE),0))</f>
      </c>
      <c r="E37" s="11"/>
      <c r="F37" s="10"/>
      <c r="G37" s="13">
        <f>IF($B37="","",$D37-$E37)</f>
      </c>
      <c r="H37" s="14">
        <f>IF($B37="","",IF($D37&lt;=0,"",IF($E37&gt;=$D37,"PLAČANO",IF(TODAY()&gt;$C37,"ZAMUDA","ODPRTO"))))</f>
      </c>
    </row>
    <row r="38" spans="1:8" x14ac:dyDescent="0.25">
      <c r="A38" s="9"/>
      <c r="B38" s="9"/>
      <c r="C38" s="12">
        <f>IF($B38="","",DATE(Nastavitve!$B$2,$A38,IFERROR(VLOOKUP($B38,Najemniki!$A$2:$G$50,7,FALSE),Nastavitve!$B$3)))</f>
      </c>
      <c r="D38" s="13">
        <f>IF($B38="","",IFERROR(VLOOKUP($B38,Najemniki!$A$2:$G$50,5,FALSE),0))</f>
      </c>
      <c r="E38" s="11"/>
      <c r="F38" s="10"/>
      <c r="G38" s="13">
        <f>IF($B38="","",$D38-$E38)</f>
      </c>
      <c r="H38" s="14">
        <f>IF($B38="","",IF($D38&lt;=0,"",IF($E38&gt;=$D38,"PLAČANO",IF(TODAY()&gt;$C38,"ZAMUDA","ODPRTO"))))</f>
      </c>
    </row>
    <row r="39" spans="1:8" x14ac:dyDescent="0.25">
      <c r="A39" s="9"/>
      <c r="B39" s="9"/>
      <c r="C39" s="12">
        <f>IF($B39="","",DATE(Nastavitve!$B$2,$A39,IFERROR(VLOOKUP($B39,Najemniki!$A$2:$G$50,7,FALSE),Nastavitve!$B$3)))</f>
      </c>
      <c r="D39" s="13">
        <f>IF($B39="","",IFERROR(VLOOKUP($B39,Najemniki!$A$2:$G$50,5,FALSE),0))</f>
      </c>
      <c r="E39" s="11"/>
      <c r="F39" s="10"/>
      <c r="G39" s="13">
        <f>IF($B39="","",$D39-$E39)</f>
      </c>
      <c r="H39" s="14">
        <f>IF($B39="","",IF($D39&lt;=0,"",IF($E39&gt;=$D39,"PLAČANO",IF(TODAY()&gt;$C39,"ZAMUDA","ODPRTO"))))</f>
      </c>
    </row>
    <row r="40" spans="1:8" x14ac:dyDescent="0.25">
      <c r="A40" s="9"/>
      <c r="B40" s="9"/>
      <c r="C40" s="12">
        <f>IF($B40="","",DATE(Nastavitve!$B$2,$A40,IFERROR(VLOOKUP($B40,Najemniki!$A$2:$G$50,7,FALSE),Nastavitve!$B$3)))</f>
      </c>
      <c r="D40" s="13">
        <f>IF($B40="","",IFERROR(VLOOKUP($B40,Najemniki!$A$2:$G$50,5,FALSE),0))</f>
      </c>
      <c r="E40" s="11"/>
      <c r="F40" s="10"/>
      <c r="G40" s="13">
        <f>IF($B40="","",$D40-$E40)</f>
      </c>
      <c r="H40" s="14">
        <f>IF($B40="","",IF($D40&lt;=0,"",IF($E40&gt;=$D40,"PLAČANO",IF(TODAY()&gt;$C40,"ZAMUDA","ODPRTO"))))</f>
      </c>
    </row>
    <row r="41" spans="1:8" x14ac:dyDescent="0.25">
      <c r="A41" s="9"/>
      <c r="B41" s="9"/>
      <c r="C41" s="12">
        <f>IF($B41="","",DATE(Nastavitve!$B$2,$A41,IFERROR(VLOOKUP($B41,Najemniki!$A$2:$G$50,7,FALSE),Nastavitve!$B$3)))</f>
      </c>
      <c r="D41" s="13">
        <f>IF($B41="","",IFERROR(VLOOKUP($B41,Najemniki!$A$2:$G$50,5,FALSE),0))</f>
      </c>
      <c r="E41" s="11"/>
      <c r="F41" s="10"/>
      <c r="G41" s="13">
        <f>IF($B41="","",$D41-$E41)</f>
      </c>
      <c r="H41" s="14">
        <f>IF($B41="","",IF($D41&lt;=0,"",IF($E41&gt;=$D41,"PLAČANO",IF(TODAY()&gt;$C41,"ZAMUDA","ODPRTO"))))</f>
      </c>
    </row>
    <row r="42" spans="1:8" x14ac:dyDescent="0.25">
      <c r="A42" s="9"/>
      <c r="B42" s="9"/>
      <c r="C42" s="12">
        <f>IF($B42="","",DATE(Nastavitve!$B$2,$A42,IFERROR(VLOOKUP($B42,Najemniki!$A$2:$G$50,7,FALSE),Nastavitve!$B$3)))</f>
      </c>
      <c r="D42" s="13">
        <f>IF($B42="","",IFERROR(VLOOKUP($B42,Najemniki!$A$2:$G$50,5,FALSE),0))</f>
      </c>
      <c r="E42" s="11"/>
      <c r="F42" s="10"/>
      <c r="G42" s="13">
        <f>IF($B42="","",$D42-$E42)</f>
      </c>
      <c r="H42" s="14">
        <f>IF($B42="","",IF($D42&lt;=0,"",IF($E42&gt;=$D42,"PLAČANO",IF(TODAY()&gt;$C42,"ZAMUDA","ODPRTO"))))</f>
      </c>
    </row>
    <row r="43" spans="1:8" x14ac:dyDescent="0.25">
      <c r="A43" s="9"/>
      <c r="B43" s="9"/>
      <c r="C43" s="12">
        <f>IF($B43="","",DATE(Nastavitve!$B$2,$A43,IFERROR(VLOOKUP($B43,Najemniki!$A$2:$G$50,7,FALSE),Nastavitve!$B$3)))</f>
      </c>
      <c r="D43" s="13">
        <f>IF($B43="","",IFERROR(VLOOKUP($B43,Najemniki!$A$2:$G$50,5,FALSE),0))</f>
      </c>
      <c r="E43" s="11"/>
      <c r="F43" s="10"/>
      <c r="G43" s="13">
        <f>IF($B43="","",$D43-$E43)</f>
      </c>
      <c r="H43" s="14">
        <f>IF($B43="","",IF($D43&lt;=0,"",IF($E43&gt;=$D43,"PLAČANO",IF(TODAY()&gt;$C43,"ZAMUDA","ODPRTO"))))</f>
      </c>
    </row>
    <row r="44" spans="1:8" x14ac:dyDescent="0.25">
      <c r="A44" s="9"/>
      <c r="B44" s="9"/>
      <c r="C44" s="12">
        <f>IF($B44="","",DATE(Nastavitve!$B$2,$A44,IFERROR(VLOOKUP($B44,Najemniki!$A$2:$G$50,7,FALSE),Nastavitve!$B$3)))</f>
      </c>
      <c r="D44" s="13">
        <f>IF($B44="","",IFERROR(VLOOKUP($B44,Najemniki!$A$2:$G$50,5,FALSE),0))</f>
      </c>
      <c r="E44" s="11"/>
      <c r="F44" s="10"/>
      <c r="G44" s="13">
        <f>IF($B44="","",$D44-$E44)</f>
      </c>
      <c r="H44" s="14">
        <f>IF($B44="","",IF($D44&lt;=0,"",IF($E44&gt;=$D44,"PLAČANO",IF(TODAY()&gt;$C44,"ZAMUDA","ODPRTO"))))</f>
      </c>
    </row>
    <row r="45" spans="1:8" x14ac:dyDescent="0.25">
      <c r="A45" s="9"/>
      <c r="B45" s="9"/>
      <c r="C45" s="12">
        <f>IF($B45="","",DATE(Nastavitve!$B$2,$A45,IFERROR(VLOOKUP($B45,Najemniki!$A$2:$G$50,7,FALSE),Nastavitve!$B$3)))</f>
      </c>
      <c r="D45" s="13">
        <f>IF($B45="","",IFERROR(VLOOKUP($B45,Najemniki!$A$2:$G$50,5,FALSE),0))</f>
      </c>
      <c r="E45" s="11"/>
      <c r="F45" s="10"/>
      <c r="G45" s="13">
        <f>IF($B45="","",$D45-$E45)</f>
      </c>
      <c r="H45" s="14">
        <f>IF($B45="","",IF($D45&lt;=0,"",IF($E45&gt;=$D45,"PLAČANO",IF(TODAY()&gt;$C45,"ZAMUDA","ODPRTO"))))</f>
      </c>
    </row>
    <row r="46" spans="1:8" x14ac:dyDescent="0.25">
      <c r="A46" s="9"/>
      <c r="B46" s="9"/>
      <c r="C46" s="12">
        <f>IF($B46="","",DATE(Nastavitve!$B$2,$A46,IFERROR(VLOOKUP($B46,Najemniki!$A$2:$G$50,7,FALSE),Nastavitve!$B$3)))</f>
      </c>
      <c r="D46" s="13">
        <f>IF($B46="","",IFERROR(VLOOKUP($B46,Najemniki!$A$2:$G$50,5,FALSE),0))</f>
      </c>
      <c r="E46" s="11"/>
      <c r="F46" s="10"/>
      <c r="G46" s="13">
        <f>IF($B46="","",$D46-$E46)</f>
      </c>
      <c r="H46" s="14">
        <f>IF($B46="","",IF($D46&lt;=0,"",IF($E46&gt;=$D46,"PLAČANO",IF(TODAY()&gt;$C46,"ZAMUDA","ODPRTO"))))</f>
      </c>
    </row>
    <row r="47" spans="1:8" x14ac:dyDescent="0.25">
      <c r="A47" s="9"/>
      <c r="B47" s="9"/>
      <c r="C47" s="12">
        <f>IF($B47="","",DATE(Nastavitve!$B$2,$A47,IFERROR(VLOOKUP($B47,Najemniki!$A$2:$G$50,7,FALSE),Nastavitve!$B$3)))</f>
      </c>
      <c r="D47" s="13">
        <f>IF($B47="","",IFERROR(VLOOKUP($B47,Najemniki!$A$2:$G$50,5,FALSE),0))</f>
      </c>
      <c r="E47" s="11"/>
      <c r="F47" s="10"/>
      <c r="G47" s="13">
        <f>IF($B47="","",$D47-$E47)</f>
      </c>
      <c r="H47" s="14">
        <f>IF($B47="","",IF($D47&lt;=0,"",IF($E47&gt;=$D47,"PLAČANO",IF(TODAY()&gt;$C47,"ZAMUDA","ODPRTO"))))</f>
      </c>
    </row>
    <row r="48" spans="1:8" x14ac:dyDescent="0.25">
      <c r="A48" s="9"/>
      <c r="B48" s="9"/>
      <c r="C48" s="12">
        <f>IF($B48="","",DATE(Nastavitve!$B$2,$A48,IFERROR(VLOOKUP($B48,Najemniki!$A$2:$G$50,7,FALSE),Nastavitve!$B$3)))</f>
      </c>
      <c r="D48" s="13">
        <f>IF($B48="","",IFERROR(VLOOKUP($B48,Najemniki!$A$2:$G$50,5,FALSE),0))</f>
      </c>
      <c r="E48" s="11"/>
      <c r="F48" s="10"/>
      <c r="G48" s="13">
        <f>IF($B48="","",$D48-$E48)</f>
      </c>
      <c r="H48" s="14">
        <f>IF($B48="","",IF($D48&lt;=0,"",IF($E48&gt;=$D48,"PLAČANO",IF(TODAY()&gt;$C48,"ZAMUDA","ODPRTO"))))</f>
      </c>
    </row>
    <row r="49" spans="1:8" x14ac:dyDescent="0.25">
      <c r="A49" s="9"/>
      <c r="B49" s="9"/>
      <c r="C49" s="12">
        <f>IF($B49="","",DATE(Nastavitve!$B$2,$A49,IFERROR(VLOOKUP($B49,Najemniki!$A$2:$G$50,7,FALSE),Nastavitve!$B$3)))</f>
      </c>
      <c r="D49" s="13">
        <f>IF($B49="","",IFERROR(VLOOKUP($B49,Najemniki!$A$2:$G$50,5,FALSE),0))</f>
      </c>
      <c r="E49" s="11"/>
      <c r="F49" s="10"/>
      <c r="G49" s="13">
        <f>IF($B49="","",$D49-$E49)</f>
      </c>
      <c r="H49" s="14">
        <f>IF($B49="","",IF($D49&lt;=0,"",IF($E49&gt;=$D49,"PLAČANO",IF(TODAY()&gt;$C49,"ZAMUDA","ODPRTO"))))</f>
      </c>
    </row>
    <row r="50" spans="1:8" x14ac:dyDescent="0.25">
      <c r="A50" s="9"/>
      <c r="B50" s="9"/>
      <c r="C50" s="12">
        <f>IF($B50="","",DATE(Nastavitve!$B$2,$A50,IFERROR(VLOOKUP($B50,Najemniki!$A$2:$G$50,7,FALSE),Nastavitve!$B$3)))</f>
      </c>
      <c r="D50" s="13">
        <f>IF($B50="","",IFERROR(VLOOKUP($B50,Najemniki!$A$2:$G$50,5,FALSE),0))</f>
      </c>
      <c r="E50" s="11"/>
      <c r="F50" s="10"/>
      <c r="G50" s="13">
        <f>IF($B50="","",$D50-$E50)</f>
      </c>
      <c r="H50" s="14">
        <f>IF($B50="","",IF($D50&lt;=0,"",IF($E50&gt;=$D50,"PLAČANO",IF(TODAY()&gt;$C50,"ZAMUDA","ODPRTO"))))</f>
      </c>
    </row>
    <row r="51" spans="1:8" x14ac:dyDescent="0.25">
      <c r="A51" s="9"/>
      <c r="B51" s="9"/>
      <c r="C51" s="12">
        <f>IF($B51="","",DATE(Nastavitve!$B$2,$A51,IFERROR(VLOOKUP($B51,Najemniki!$A$2:$G$50,7,FALSE),Nastavitve!$B$3)))</f>
      </c>
      <c r="D51" s="13">
        <f>IF($B51="","",IFERROR(VLOOKUP($B51,Najemniki!$A$2:$G$50,5,FALSE),0))</f>
      </c>
      <c r="E51" s="11"/>
      <c r="F51" s="10"/>
      <c r="G51" s="13">
        <f>IF($B51="","",$D51-$E51)</f>
      </c>
      <c r="H51" s="14">
        <f>IF($B51="","",IF($D51&lt;=0,"",IF($E51&gt;=$D51,"PLAČANO",IF(TODAY()&gt;$C51,"ZAMUDA","ODPRTO"))))</f>
      </c>
    </row>
    <row r="52" spans="1:8" x14ac:dyDescent="0.25">
      <c r="A52" s="9"/>
      <c r="B52" s="9"/>
      <c r="C52" s="12">
        <f>IF($B52="","",DATE(Nastavitve!$B$2,$A52,IFERROR(VLOOKUP($B52,Najemniki!$A$2:$G$50,7,FALSE),Nastavitve!$B$3)))</f>
      </c>
      <c r="D52" s="13">
        <f>IF($B52="","",IFERROR(VLOOKUP($B52,Najemniki!$A$2:$G$50,5,FALSE),0))</f>
      </c>
      <c r="E52" s="11"/>
      <c r="F52" s="10"/>
      <c r="G52" s="13">
        <f>IF($B52="","",$D52-$E52)</f>
      </c>
      <c r="H52" s="14">
        <f>IF($B52="","",IF($D52&lt;=0,"",IF($E52&gt;=$D52,"PLAČANO",IF(TODAY()&gt;$C52,"ZAMUDA","ODPRTO"))))</f>
      </c>
    </row>
    <row r="53" spans="1:8" x14ac:dyDescent="0.25">
      <c r="A53" s="9"/>
      <c r="B53" s="9"/>
      <c r="C53" s="12">
        <f>IF($B53="","",DATE(Nastavitve!$B$2,$A53,IFERROR(VLOOKUP($B53,Najemniki!$A$2:$G$50,7,FALSE),Nastavitve!$B$3)))</f>
      </c>
      <c r="D53" s="13">
        <f>IF($B53="","",IFERROR(VLOOKUP($B53,Najemniki!$A$2:$G$50,5,FALSE),0))</f>
      </c>
      <c r="E53" s="11"/>
      <c r="F53" s="10"/>
      <c r="G53" s="13">
        <f>IF($B53="","",$D53-$E53)</f>
      </c>
      <c r="H53" s="14">
        <f>IF($B53="","",IF($D53&lt;=0,"",IF($E53&gt;=$D53,"PLAČANO",IF(TODAY()&gt;$C53,"ZAMUDA","ODPRTO"))))</f>
      </c>
    </row>
    <row r="54" spans="1:8" x14ac:dyDescent="0.25">
      <c r="A54" s="9"/>
      <c r="B54" s="9"/>
      <c r="C54" s="12">
        <f>IF($B54="","",DATE(Nastavitve!$B$2,$A54,IFERROR(VLOOKUP($B54,Najemniki!$A$2:$G$50,7,FALSE),Nastavitve!$B$3)))</f>
      </c>
      <c r="D54" s="13">
        <f>IF($B54="","",IFERROR(VLOOKUP($B54,Najemniki!$A$2:$G$50,5,FALSE),0))</f>
      </c>
      <c r="E54" s="11"/>
      <c r="F54" s="10"/>
      <c r="G54" s="13">
        <f>IF($B54="","",$D54-$E54)</f>
      </c>
      <c r="H54" s="14">
        <f>IF($B54="","",IF($D54&lt;=0,"",IF($E54&gt;=$D54,"PLAČANO",IF(TODAY()&gt;$C54,"ZAMUDA","ODPRTO"))))</f>
      </c>
    </row>
    <row r="55" spans="1:8" x14ac:dyDescent="0.25">
      <c r="A55" s="9"/>
      <c r="B55" s="9"/>
      <c r="C55" s="12">
        <f>IF($B55="","",DATE(Nastavitve!$B$2,$A55,IFERROR(VLOOKUP($B55,Najemniki!$A$2:$G$50,7,FALSE),Nastavitve!$B$3)))</f>
      </c>
      <c r="D55" s="13">
        <f>IF($B55="","",IFERROR(VLOOKUP($B55,Najemniki!$A$2:$G$50,5,FALSE),0))</f>
      </c>
      <c r="E55" s="11"/>
      <c r="F55" s="10"/>
      <c r="G55" s="13">
        <f>IF($B55="","",$D55-$E55)</f>
      </c>
      <c r="H55" s="14">
        <f>IF($B55="","",IF($D55&lt;=0,"",IF($E55&gt;=$D55,"PLAČANO",IF(TODAY()&gt;$C55,"ZAMUDA","ODPRTO"))))</f>
      </c>
    </row>
    <row r="56" spans="1:8" x14ac:dyDescent="0.25">
      <c r="A56" s="9"/>
      <c r="B56" s="9"/>
      <c r="C56" s="12">
        <f>IF($B56="","",DATE(Nastavitve!$B$2,$A56,IFERROR(VLOOKUP($B56,Najemniki!$A$2:$G$50,7,FALSE),Nastavitve!$B$3)))</f>
      </c>
      <c r="D56" s="13">
        <f>IF($B56="","",IFERROR(VLOOKUP($B56,Najemniki!$A$2:$G$50,5,FALSE),0))</f>
      </c>
      <c r="E56" s="11"/>
      <c r="F56" s="10"/>
      <c r="G56" s="13">
        <f>IF($B56="","",$D56-$E56)</f>
      </c>
      <c r="H56" s="14">
        <f>IF($B56="","",IF($D56&lt;=0,"",IF($E56&gt;=$D56,"PLAČANO",IF(TODAY()&gt;$C56,"ZAMUDA","ODPRTO"))))</f>
      </c>
    </row>
    <row r="57" spans="1:8" x14ac:dyDescent="0.25">
      <c r="A57" s="9"/>
      <c r="B57" s="9"/>
      <c r="C57" s="12">
        <f>IF($B57="","",DATE(Nastavitve!$B$2,$A57,IFERROR(VLOOKUP($B57,Najemniki!$A$2:$G$50,7,FALSE),Nastavitve!$B$3)))</f>
      </c>
      <c r="D57" s="13">
        <f>IF($B57="","",IFERROR(VLOOKUP($B57,Najemniki!$A$2:$G$50,5,FALSE),0))</f>
      </c>
      <c r="E57" s="11"/>
      <c r="F57" s="10"/>
      <c r="G57" s="13">
        <f>IF($B57="","",$D57-$E57)</f>
      </c>
      <c r="H57" s="14">
        <f>IF($B57="","",IF($D57&lt;=0,"",IF($E57&gt;=$D57,"PLAČANO",IF(TODAY()&gt;$C57,"ZAMUDA","ODPRTO"))))</f>
      </c>
    </row>
    <row r="58" spans="1:8" x14ac:dyDescent="0.25">
      <c r="A58" s="9"/>
      <c r="B58" s="9"/>
      <c r="C58" s="12">
        <f>IF($B58="","",DATE(Nastavitve!$B$2,$A58,IFERROR(VLOOKUP($B58,Najemniki!$A$2:$G$50,7,FALSE),Nastavitve!$B$3)))</f>
      </c>
      <c r="D58" s="13">
        <f>IF($B58="","",IFERROR(VLOOKUP($B58,Najemniki!$A$2:$G$50,5,FALSE),0))</f>
      </c>
      <c r="E58" s="11"/>
      <c r="F58" s="10"/>
      <c r="G58" s="13">
        <f>IF($B58="","",$D58-$E58)</f>
      </c>
      <c r="H58" s="14">
        <f>IF($B58="","",IF($D58&lt;=0,"",IF($E58&gt;=$D58,"PLAČANO",IF(TODAY()&gt;$C58,"ZAMUDA","ODPRTO"))))</f>
      </c>
    </row>
    <row r="59" spans="1:8" x14ac:dyDescent="0.25">
      <c r="A59" s="9"/>
      <c r="B59" s="9"/>
      <c r="C59" s="12">
        <f>IF($B59="","",DATE(Nastavitve!$B$2,$A59,IFERROR(VLOOKUP($B59,Najemniki!$A$2:$G$50,7,FALSE),Nastavitve!$B$3)))</f>
      </c>
      <c r="D59" s="13">
        <f>IF($B59="","",IFERROR(VLOOKUP($B59,Najemniki!$A$2:$G$50,5,FALSE),0))</f>
      </c>
      <c r="E59" s="11"/>
      <c r="F59" s="10"/>
      <c r="G59" s="13">
        <f>IF($B59="","",$D59-$E59)</f>
      </c>
      <c r="H59" s="14">
        <f>IF($B59="","",IF($D59&lt;=0,"",IF($E59&gt;=$D59,"PLAČANO",IF(TODAY()&gt;$C59,"ZAMUDA","ODPRTO"))))</f>
      </c>
    </row>
    <row r="60" spans="1:8" x14ac:dyDescent="0.25">
      <c r="A60" s="9"/>
      <c r="B60" s="9"/>
      <c r="C60" s="12">
        <f>IF($B60="","",DATE(Nastavitve!$B$2,$A60,IFERROR(VLOOKUP($B60,Najemniki!$A$2:$G$50,7,FALSE),Nastavitve!$B$3)))</f>
      </c>
      <c r="D60" s="13">
        <f>IF($B60="","",IFERROR(VLOOKUP($B60,Najemniki!$A$2:$G$50,5,FALSE),0))</f>
      </c>
      <c r="E60" s="11"/>
      <c r="F60" s="10"/>
      <c r="G60" s="13">
        <f>IF($B60="","",$D60-$E60)</f>
      </c>
      <c r="H60" s="14">
        <f>IF($B60="","",IF($D60&lt;=0,"",IF($E60&gt;=$D60,"PLAČANO",IF(TODAY()&gt;$C60,"ZAMUDA","ODPRTO"))))</f>
      </c>
    </row>
    <row r="61" spans="1:8" x14ac:dyDescent="0.25">
      <c r="A61" s="9"/>
      <c r="B61" s="9"/>
      <c r="C61" s="12">
        <f>IF($B61="","",DATE(Nastavitve!$B$2,$A61,IFERROR(VLOOKUP($B61,Najemniki!$A$2:$G$50,7,FALSE),Nastavitve!$B$3)))</f>
      </c>
      <c r="D61" s="13">
        <f>IF($B61="","",IFERROR(VLOOKUP($B61,Najemniki!$A$2:$G$50,5,FALSE),0))</f>
      </c>
      <c r="E61" s="11"/>
      <c r="F61" s="10"/>
      <c r="G61" s="13">
        <f>IF($B61="","",$D61-$E61)</f>
      </c>
      <c r="H61" s="14">
        <f>IF($B61="","",IF($D61&lt;=0,"",IF($E61&gt;=$D61,"PLAČANO",IF(TODAY()&gt;$C61,"ZAMUDA","ODPRTO"))))</f>
      </c>
    </row>
    <row r="62" spans="1:8" x14ac:dyDescent="0.25">
      <c r="A62" s="9"/>
      <c r="B62" s="9"/>
      <c r="C62" s="12">
        <f>IF($B62="","",DATE(Nastavitve!$B$2,$A62,IFERROR(VLOOKUP($B62,Najemniki!$A$2:$G$50,7,FALSE),Nastavitve!$B$3)))</f>
      </c>
      <c r="D62" s="13">
        <f>IF($B62="","",IFERROR(VLOOKUP($B62,Najemniki!$A$2:$G$50,5,FALSE),0))</f>
      </c>
      <c r="E62" s="11"/>
      <c r="F62" s="10"/>
      <c r="G62" s="13">
        <f>IF($B62="","",$D62-$E62)</f>
      </c>
      <c r="H62" s="14">
        <f>IF($B62="","",IF($D62&lt;=0,"",IF($E62&gt;=$D62,"PLAČANO",IF(TODAY()&gt;$C62,"ZAMUDA","ODPRTO"))))</f>
      </c>
    </row>
    <row r="63" spans="1:8" x14ac:dyDescent="0.25">
      <c r="A63" s="9"/>
      <c r="B63" s="9"/>
      <c r="C63" s="12">
        <f>IF($B63="","",DATE(Nastavitve!$B$2,$A63,IFERROR(VLOOKUP($B63,Najemniki!$A$2:$G$50,7,FALSE),Nastavitve!$B$3)))</f>
      </c>
      <c r="D63" s="13">
        <f>IF($B63="","",IFERROR(VLOOKUP($B63,Najemniki!$A$2:$G$50,5,FALSE),0))</f>
      </c>
      <c r="E63" s="11"/>
      <c r="F63" s="10"/>
      <c r="G63" s="13">
        <f>IF($B63="","",$D63-$E63)</f>
      </c>
      <c r="H63" s="14">
        <f>IF($B63="","",IF($D63&lt;=0,"",IF($E63&gt;=$D63,"PLAČANO",IF(TODAY()&gt;$C63,"ZAMUDA","ODPRTO"))))</f>
      </c>
    </row>
    <row r="64" spans="1:8" x14ac:dyDescent="0.25">
      <c r="A64" s="9"/>
      <c r="B64" s="9"/>
      <c r="C64" s="12">
        <f>IF($B64="","",DATE(Nastavitve!$B$2,$A64,IFERROR(VLOOKUP($B64,Najemniki!$A$2:$G$50,7,FALSE),Nastavitve!$B$3)))</f>
      </c>
      <c r="D64" s="13">
        <f>IF($B64="","",IFERROR(VLOOKUP($B64,Najemniki!$A$2:$G$50,5,FALSE),0))</f>
      </c>
      <c r="E64" s="11"/>
      <c r="F64" s="10"/>
      <c r="G64" s="13">
        <f>IF($B64="","",$D64-$E64)</f>
      </c>
      <c r="H64" s="14">
        <f>IF($B64="","",IF($D64&lt;=0,"",IF($E64&gt;=$D64,"PLAČANO",IF(TODAY()&gt;$C64,"ZAMUDA","ODPRTO"))))</f>
      </c>
    </row>
    <row r="65" spans="1:8" x14ac:dyDescent="0.25">
      <c r="A65" s="9"/>
      <c r="B65" s="9"/>
      <c r="C65" s="12">
        <f>IF($B65="","",DATE(Nastavitve!$B$2,$A65,IFERROR(VLOOKUP($B65,Najemniki!$A$2:$G$50,7,FALSE),Nastavitve!$B$3)))</f>
      </c>
      <c r="D65" s="13">
        <f>IF($B65="","",IFERROR(VLOOKUP($B65,Najemniki!$A$2:$G$50,5,FALSE),0))</f>
      </c>
      <c r="E65" s="11"/>
      <c r="F65" s="10"/>
      <c r="G65" s="13">
        <f>IF($B65="","",$D65-$E65)</f>
      </c>
      <c r="H65" s="14">
        <f>IF($B65="","",IF($D65&lt;=0,"",IF($E65&gt;=$D65,"PLAČANO",IF(TODAY()&gt;$C65,"ZAMUDA","ODPRTO"))))</f>
      </c>
    </row>
    <row r="66" spans="1:8" x14ac:dyDescent="0.25">
      <c r="A66" s="9"/>
      <c r="B66" s="9"/>
      <c r="C66" s="12">
        <f>IF($B66="","",DATE(Nastavitve!$B$2,$A66,IFERROR(VLOOKUP($B66,Najemniki!$A$2:$G$50,7,FALSE),Nastavitve!$B$3)))</f>
      </c>
      <c r="D66" s="13">
        <f>IF($B66="","",IFERROR(VLOOKUP($B66,Najemniki!$A$2:$G$50,5,FALSE),0))</f>
      </c>
      <c r="E66" s="11"/>
      <c r="F66" s="10"/>
      <c r="G66" s="13">
        <f>IF($B66="","",$D66-$E66)</f>
      </c>
      <c r="H66" s="14">
        <f>IF($B66="","",IF($D66&lt;=0,"",IF($E66&gt;=$D66,"PLAČANO",IF(TODAY()&gt;$C66,"ZAMUDA","ODPRTO"))))</f>
      </c>
    </row>
    <row r="67" spans="1:8" x14ac:dyDescent="0.25">
      <c r="A67" s="9"/>
      <c r="B67" s="9"/>
      <c r="C67" s="12">
        <f>IF($B67="","",DATE(Nastavitve!$B$2,$A67,IFERROR(VLOOKUP($B67,Najemniki!$A$2:$G$50,7,FALSE),Nastavitve!$B$3)))</f>
      </c>
      <c r="D67" s="13">
        <f>IF($B67="","",IFERROR(VLOOKUP($B67,Najemniki!$A$2:$G$50,5,FALSE),0))</f>
      </c>
      <c r="E67" s="11"/>
      <c r="F67" s="10"/>
      <c r="G67" s="13">
        <f>IF($B67="","",$D67-$E67)</f>
      </c>
      <c r="H67" s="14">
        <f>IF($B67="","",IF($D67&lt;=0,"",IF($E67&gt;=$D67,"PLAČANO",IF(TODAY()&gt;$C67,"ZAMUDA","ODPRTO"))))</f>
      </c>
    </row>
    <row r="68" spans="1:8" x14ac:dyDescent="0.25">
      <c r="A68" s="9"/>
      <c r="B68" s="9"/>
      <c r="C68" s="12">
        <f>IF($B68="","",DATE(Nastavitve!$B$2,$A68,IFERROR(VLOOKUP($B68,Najemniki!$A$2:$G$50,7,FALSE),Nastavitve!$B$3)))</f>
      </c>
      <c r="D68" s="13">
        <f>IF($B68="","",IFERROR(VLOOKUP($B68,Najemniki!$A$2:$G$50,5,FALSE),0))</f>
      </c>
      <c r="E68" s="11"/>
      <c r="F68" s="10"/>
      <c r="G68" s="13">
        <f>IF($B68="","",$D68-$E68)</f>
      </c>
      <c r="H68" s="14">
        <f>IF($B68="","",IF($D68&lt;=0,"",IF($E68&gt;=$D68,"PLAČANO",IF(TODAY()&gt;$C68,"ZAMUDA","ODPRTO"))))</f>
      </c>
    </row>
    <row r="69" spans="1:8" x14ac:dyDescent="0.25">
      <c r="A69" s="9"/>
      <c r="B69" s="9"/>
      <c r="C69" s="12">
        <f>IF($B69="","",DATE(Nastavitve!$B$2,$A69,IFERROR(VLOOKUP($B69,Najemniki!$A$2:$G$50,7,FALSE),Nastavitve!$B$3)))</f>
      </c>
      <c r="D69" s="13">
        <f>IF($B69="","",IFERROR(VLOOKUP($B69,Najemniki!$A$2:$G$50,5,FALSE),0))</f>
      </c>
      <c r="E69" s="11"/>
      <c r="F69" s="10"/>
      <c r="G69" s="13">
        <f>IF($B69="","",$D69-$E69)</f>
      </c>
      <c r="H69" s="14">
        <f>IF($B69="","",IF($D69&lt;=0,"",IF($E69&gt;=$D69,"PLAČANO",IF(TODAY()&gt;$C69,"ZAMUDA","ODPRTO"))))</f>
      </c>
    </row>
    <row r="70" spans="1:8" x14ac:dyDescent="0.25">
      <c r="A70" s="9"/>
      <c r="B70" s="9"/>
      <c r="C70" s="12">
        <f>IF($B70="","",DATE(Nastavitve!$B$2,$A70,IFERROR(VLOOKUP($B70,Najemniki!$A$2:$G$50,7,FALSE),Nastavitve!$B$3)))</f>
      </c>
      <c r="D70" s="13">
        <f>IF($B70="","",IFERROR(VLOOKUP($B70,Najemniki!$A$2:$G$50,5,FALSE),0))</f>
      </c>
      <c r="E70" s="11"/>
      <c r="F70" s="10"/>
      <c r="G70" s="13">
        <f>IF($B70="","",$D70-$E70)</f>
      </c>
      <c r="H70" s="14">
        <f>IF($B70="","",IF($D70&lt;=0,"",IF($E70&gt;=$D70,"PLAČANO",IF(TODAY()&gt;$C70,"ZAMUDA","ODPRTO"))))</f>
      </c>
    </row>
    <row r="71" spans="1:8" x14ac:dyDescent="0.25">
      <c r="A71" s="9"/>
      <c r="B71" s="9"/>
      <c r="C71" s="12">
        <f>IF($B71="","",DATE(Nastavitve!$B$2,$A71,IFERROR(VLOOKUP($B71,Najemniki!$A$2:$G$50,7,FALSE),Nastavitve!$B$3)))</f>
      </c>
      <c r="D71" s="13">
        <f>IF($B71="","",IFERROR(VLOOKUP($B71,Najemniki!$A$2:$G$50,5,FALSE),0))</f>
      </c>
      <c r="E71" s="11"/>
      <c r="F71" s="10"/>
      <c r="G71" s="13">
        <f>IF($B71="","",$D71-$E71)</f>
      </c>
      <c r="H71" s="14">
        <f>IF($B71="","",IF($D71&lt;=0,"",IF($E71&gt;=$D71,"PLAČANO",IF(TODAY()&gt;$C71,"ZAMUDA","ODPRTO"))))</f>
      </c>
    </row>
    <row r="72" spans="1:8" x14ac:dyDescent="0.25">
      <c r="A72" s="9"/>
      <c r="B72" s="9"/>
      <c r="C72" s="12">
        <f>IF($B72="","",DATE(Nastavitve!$B$2,$A72,IFERROR(VLOOKUP($B72,Najemniki!$A$2:$G$50,7,FALSE),Nastavitve!$B$3)))</f>
      </c>
      <c r="D72" s="13">
        <f>IF($B72="","",IFERROR(VLOOKUP($B72,Najemniki!$A$2:$G$50,5,FALSE),0))</f>
      </c>
      <c r="E72" s="11"/>
      <c r="F72" s="10"/>
      <c r="G72" s="13">
        <f>IF($B72="","",$D72-$E72)</f>
      </c>
      <c r="H72" s="14">
        <f>IF($B72="","",IF($D72&lt;=0,"",IF($E72&gt;=$D72,"PLAČANO",IF(TODAY()&gt;$C72,"ZAMUDA","ODPRTO"))))</f>
      </c>
    </row>
    <row r="73" spans="1:8" x14ac:dyDescent="0.25">
      <c r="A73" s="9"/>
      <c r="B73" s="9"/>
      <c r="C73" s="12">
        <f>IF($B73="","",DATE(Nastavitve!$B$2,$A73,IFERROR(VLOOKUP($B73,Najemniki!$A$2:$G$50,7,FALSE),Nastavitve!$B$3)))</f>
      </c>
      <c r="D73" s="13">
        <f>IF($B73="","",IFERROR(VLOOKUP($B73,Najemniki!$A$2:$G$50,5,FALSE),0))</f>
      </c>
      <c r="E73" s="11"/>
      <c r="F73" s="10"/>
      <c r="G73" s="13">
        <f>IF($B73="","",$D73-$E73)</f>
      </c>
      <c r="H73" s="14">
        <f>IF($B73="","",IF($D73&lt;=0,"",IF($E73&gt;=$D73,"PLAČANO",IF(TODAY()&gt;$C73,"ZAMUDA","ODPRTO"))))</f>
      </c>
    </row>
    <row r="74" spans="1:8" x14ac:dyDescent="0.25">
      <c r="A74" s="9"/>
      <c r="B74" s="9"/>
      <c r="C74" s="12">
        <f>IF($B74="","",DATE(Nastavitve!$B$2,$A74,IFERROR(VLOOKUP($B74,Najemniki!$A$2:$G$50,7,FALSE),Nastavitve!$B$3)))</f>
      </c>
      <c r="D74" s="13">
        <f>IF($B74="","",IFERROR(VLOOKUP($B74,Najemniki!$A$2:$G$50,5,FALSE),0))</f>
      </c>
      <c r="E74" s="11"/>
      <c r="F74" s="10"/>
      <c r="G74" s="13">
        <f>IF($B74="","",$D74-$E74)</f>
      </c>
      <c r="H74" s="14">
        <f>IF($B74="","",IF($D74&lt;=0,"",IF($E74&gt;=$D74,"PLAČANO",IF(TODAY()&gt;$C74,"ZAMUDA","ODPRTO"))))</f>
      </c>
    </row>
    <row r="75" spans="1:8" x14ac:dyDescent="0.25">
      <c r="A75" s="9"/>
      <c r="B75" s="9"/>
      <c r="C75" s="12">
        <f>IF($B75="","",DATE(Nastavitve!$B$2,$A75,IFERROR(VLOOKUP($B75,Najemniki!$A$2:$G$50,7,FALSE),Nastavitve!$B$3)))</f>
      </c>
      <c r="D75" s="13">
        <f>IF($B75="","",IFERROR(VLOOKUP($B75,Najemniki!$A$2:$G$50,5,FALSE),0))</f>
      </c>
      <c r="E75" s="11"/>
      <c r="F75" s="10"/>
      <c r="G75" s="13">
        <f>IF($B75="","",$D75-$E75)</f>
      </c>
      <c r="H75" s="14">
        <f>IF($B75="","",IF($D75&lt;=0,"",IF($E75&gt;=$D75,"PLAČANO",IF(TODAY()&gt;$C75,"ZAMUDA","ODPRTO"))))</f>
      </c>
    </row>
    <row r="76" spans="1:8" x14ac:dyDescent="0.25">
      <c r="A76" s="9"/>
      <c r="B76" s="9"/>
      <c r="C76" s="12">
        <f>IF($B76="","",DATE(Nastavitve!$B$2,$A76,IFERROR(VLOOKUP($B76,Najemniki!$A$2:$G$50,7,FALSE),Nastavitve!$B$3)))</f>
      </c>
      <c r="D76" s="13">
        <f>IF($B76="","",IFERROR(VLOOKUP($B76,Najemniki!$A$2:$G$50,5,FALSE),0))</f>
      </c>
      <c r="E76" s="11"/>
      <c r="F76" s="10"/>
      <c r="G76" s="13">
        <f>IF($B76="","",$D76-$E76)</f>
      </c>
      <c r="H76" s="14">
        <f>IF($B76="","",IF($D76&lt;=0,"",IF($E76&gt;=$D76,"PLAČANO",IF(TODAY()&gt;$C76,"ZAMUDA","ODPRTO"))))</f>
      </c>
    </row>
    <row r="77" spans="1:8" x14ac:dyDescent="0.25">
      <c r="A77" s="9"/>
      <c r="B77" s="9"/>
      <c r="C77" s="12">
        <f>IF($B77="","",DATE(Nastavitve!$B$2,$A77,IFERROR(VLOOKUP($B77,Najemniki!$A$2:$G$50,7,FALSE),Nastavitve!$B$3)))</f>
      </c>
      <c r="D77" s="13">
        <f>IF($B77="","",IFERROR(VLOOKUP($B77,Najemniki!$A$2:$G$50,5,FALSE),0))</f>
      </c>
      <c r="E77" s="11"/>
      <c r="F77" s="10"/>
      <c r="G77" s="13">
        <f>IF($B77="","",$D77-$E77)</f>
      </c>
      <c r="H77" s="14">
        <f>IF($B77="","",IF($D77&lt;=0,"",IF($E77&gt;=$D77,"PLAČANO",IF(TODAY()&gt;$C77,"ZAMUDA","ODPRTO"))))</f>
      </c>
    </row>
    <row r="78" spans="1:8" x14ac:dyDescent="0.25">
      <c r="A78" s="9"/>
      <c r="B78" s="9"/>
      <c r="C78" s="12">
        <f>IF($B78="","",DATE(Nastavitve!$B$2,$A78,IFERROR(VLOOKUP($B78,Najemniki!$A$2:$G$50,7,FALSE),Nastavitve!$B$3)))</f>
      </c>
      <c r="D78" s="13">
        <f>IF($B78="","",IFERROR(VLOOKUP($B78,Najemniki!$A$2:$G$50,5,FALSE),0))</f>
      </c>
      <c r="E78" s="11"/>
      <c r="F78" s="10"/>
      <c r="G78" s="13">
        <f>IF($B78="","",$D78-$E78)</f>
      </c>
      <c r="H78" s="14">
        <f>IF($B78="","",IF($D78&lt;=0,"",IF($E78&gt;=$D78,"PLAČANO",IF(TODAY()&gt;$C78,"ZAMUDA","ODPRTO"))))</f>
      </c>
    </row>
    <row r="79" spans="1:8" x14ac:dyDescent="0.25">
      <c r="A79" s="9"/>
      <c r="B79" s="9"/>
      <c r="C79" s="12">
        <f>IF($B79="","",DATE(Nastavitve!$B$2,$A79,IFERROR(VLOOKUP($B79,Najemniki!$A$2:$G$50,7,FALSE),Nastavitve!$B$3)))</f>
      </c>
      <c r="D79" s="13">
        <f>IF($B79="","",IFERROR(VLOOKUP($B79,Najemniki!$A$2:$G$50,5,FALSE),0))</f>
      </c>
      <c r="E79" s="11"/>
      <c r="F79" s="10"/>
      <c r="G79" s="13">
        <f>IF($B79="","",$D79-$E79)</f>
      </c>
      <c r="H79" s="14">
        <f>IF($B79="","",IF($D79&lt;=0,"",IF($E79&gt;=$D79,"PLAČANO",IF(TODAY()&gt;$C79,"ZAMUDA","ODPRTO"))))</f>
      </c>
    </row>
    <row r="80" spans="1:8" x14ac:dyDescent="0.25">
      <c r="A80" s="9"/>
      <c r="B80" s="9"/>
      <c r="C80" s="12">
        <f>IF($B80="","",DATE(Nastavitve!$B$2,$A80,IFERROR(VLOOKUP($B80,Najemniki!$A$2:$G$50,7,FALSE),Nastavitve!$B$3)))</f>
      </c>
      <c r="D80" s="13">
        <f>IF($B80="","",IFERROR(VLOOKUP($B80,Najemniki!$A$2:$G$50,5,FALSE),0))</f>
      </c>
      <c r="E80" s="11"/>
      <c r="F80" s="10"/>
      <c r="G80" s="13">
        <f>IF($B80="","",$D80-$E80)</f>
      </c>
      <c r="H80" s="14">
        <f>IF($B80="","",IF($D80&lt;=0,"",IF($E80&gt;=$D80,"PLAČANO",IF(TODAY()&gt;$C80,"ZAMUDA","ODPRTO"))))</f>
      </c>
    </row>
    <row r="81" spans="1:8" x14ac:dyDescent="0.25">
      <c r="A81" s="9"/>
      <c r="B81" s="9"/>
      <c r="C81" s="12">
        <f>IF($B81="","",DATE(Nastavitve!$B$2,$A81,IFERROR(VLOOKUP($B81,Najemniki!$A$2:$G$50,7,FALSE),Nastavitve!$B$3)))</f>
      </c>
      <c r="D81" s="13">
        <f>IF($B81="","",IFERROR(VLOOKUP($B81,Najemniki!$A$2:$G$50,5,FALSE),0))</f>
      </c>
      <c r="E81" s="11"/>
      <c r="F81" s="10"/>
      <c r="G81" s="13">
        <f>IF($B81="","",$D81-$E81)</f>
      </c>
      <c r="H81" s="14">
        <f>IF($B81="","",IF($D81&lt;=0,"",IF($E81&gt;=$D81,"PLAČANO",IF(TODAY()&gt;$C81,"ZAMUDA","ODPRTO"))))</f>
      </c>
    </row>
    <row r="82" spans="1:8" x14ac:dyDescent="0.25">
      <c r="A82" s="9"/>
      <c r="B82" s="9"/>
      <c r="C82" s="12">
        <f>IF($B82="","",DATE(Nastavitve!$B$2,$A82,IFERROR(VLOOKUP($B82,Najemniki!$A$2:$G$50,7,FALSE),Nastavitve!$B$3)))</f>
      </c>
      <c r="D82" s="13">
        <f>IF($B82="","",IFERROR(VLOOKUP($B82,Najemniki!$A$2:$G$50,5,FALSE),0))</f>
      </c>
      <c r="E82" s="11"/>
      <c r="F82" s="10"/>
      <c r="G82" s="13">
        <f>IF($B82="","",$D82-$E82)</f>
      </c>
      <c r="H82" s="14">
        <f>IF($B82="","",IF($D82&lt;=0,"",IF($E82&gt;=$D82,"PLAČANO",IF(TODAY()&gt;$C82,"ZAMUDA","ODPRTO"))))</f>
      </c>
    </row>
    <row r="83" spans="1:8" x14ac:dyDescent="0.25">
      <c r="A83" s="9"/>
      <c r="B83" s="9"/>
      <c r="C83" s="12">
        <f>IF($B83="","",DATE(Nastavitve!$B$2,$A83,IFERROR(VLOOKUP($B83,Najemniki!$A$2:$G$50,7,FALSE),Nastavitve!$B$3)))</f>
      </c>
      <c r="D83" s="13">
        <f>IF($B83="","",IFERROR(VLOOKUP($B83,Najemniki!$A$2:$G$50,5,FALSE),0))</f>
      </c>
      <c r="E83" s="11"/>
      <c r="F83" s="10"/>
      <c r="G83" s="13">
        <f>IF($B83="","",$D83-$E83)</f>
      </c>
      <c r="H83" s="14">
        <f>IF($B83="","",IF($D83&lt;=0,"",IF($E83&gt;=$D83,"PLAČANO",IF(TODAY()&gt;$C83,"ZAMUDA","ODPRTO"))))</f>
      </c>
    </row>
    <row r="84" spans="1:8" x14ac:dyDescent="0.25">
      <c r="A84" s="9"/>
      <c r="B84" s="9"/>
      <c r="C84" s="12">
        <f>IF($B84="","",DATE(Nastavitve!$B$2,$A84,IFERROR(VLOOKUP($B84,Najemniki!$A$2:$G$50,7,FALSE),Nastavitve!$B$3)))</f>
      </c>
      <c r="D84" s="13">
        <f>IF($B84="","",IFERROR(VLOOKUP($B84,Najemniki!$A$2:$G$50,5,FALSE),0))</f>
      </c>
      <c r="E84" s="11"/>
      <c r="F84" s="10"/>
      <c r="G84" s="13">
        <f>IF($B84="","",$D84-$E84)</f>
      </c>
      <c r="H84" s="14">
        <f>IF($B84="","",IF($D84&lt;=0,"",IF($E84&gt;=$D84,"PLAČANO",IF(TODAY()&gt;$C84,"ZAMUDA","ODPRTO"))))</f>
      </c>
    </row>
    <row r="85" spans="1:8" x14ac:dyDescent="0.25">
      <c r="A85" s="9"/>
      <c r="B85" s="9"/>
      <c r="C85" s="12">
        <f>IF($B85="","",DATE(Nastavitve!$B$2,$A85,IFERROR(VLOOKUP($B85,Najemniki!$A$2:$G$50,7,FALSE),Nastavitve!$B$3)))</f>
      </c>
      <c r="D85" s="13">
        <f>IF($B85="","",IFERROR(VLOOKUP($B85,Najemniki!$A$2:$G$50,5,FALSE),0))</f>
      </c>
      <c r="E85" s="11"/>
      <c r="F85" s="10"/>
      <c r="G85" s="13">
        <f>IF($B85="","",$D85-$E85)</f>
      </c>
      <c r="H85" s="14">
        <f>IF($B85="","",IF($D85&lt;=0,"",IF($E85&gt;=$D85,"PLAČANO",IF(TODAY()&gt;$C85,"ZAMUDA","ODPRTO"))))</f>
      </c>
    </row>
    <row r="86" spans="1:8" x14ac:dyDescent="0.25">
      <c r="A86" s="9"/>
      <c r="B86" s="9"/>
      <c r="C86" s="12">
        <f>IF($B86="","",DATE(Nastavitve!$B$2,$A86,IFERROR(VLOOKUP($B86,Najemniki!$A$2:$G$50,7,FALSE),Nastavitve!$B$3)))</f>
      </c>
      <c r="D86" s="13">
        <f>IF($B86="","",IFERROR(VLOOKUP($B86,Najemniki!$A$2:$G$50,5,FALSE),0))</f>
      </c>
      <c r="E86" s="11"/>
      <c r="F86" s="10"/>
      <c r="G86" s="13">
        <f>IF($B86="","",$D86-$E86)</f>
      </c>
      <c r="H86" s="14">
        <f>IF($B86="","",IF($D86&lt;=0,"",IF($E86&gt;=$D86,"PLAČANO",IF(TODAY()&gt;$C86,"ZAMUDA","ODPRTO"))))</f>
      </c>
    </row>
    <row r="87" spans="1:8" x14ac:dyDescent="0.25">
      <c r="A87" s="9"/>
      <c r="B87" s="9"/>
      <c r="C87" s="12">
        <f>IF($B87="","",DATE(Nastavitve!$B$2,$A87,IFERROR(VLOOKUP($B87,Najemniki!$A$2:$G$50,7,FALSE),Nastavitve!$B$3)))</f>
      </c>
      <c r="D87" s="13">
        <f>IF($B87="","",IFERROR(VLOOKUP($B87,Najemniki!$A$2:$G$50,5,FALSE),0))</f>
      </c>
      <c r="E87" s="11"/>
      <c r="F87" s="10"/>
      <c r="G87" s="13">
        <f>IF($B87="","",$D87-$E87)</f>
      </c>
      <c r="H87" s="14">
        <f>IF($B87="","",IF($D87&lt;=0,"",IF($E87&gt;=$D87,"PLAČANO",IF(TODAY()&gt;$C87,"ZAMUDA","ODPRTO"))))</f>
      </c>
    </row>
    <row r="88" spans="1:8" x14ac:dyDescent="0.25">
      <c r="A88" s="9"/>
      <c r="B88" s="9"/>
      <c r="C88" s="12">
        <f>IF($B88="","",DATE(Nastavitve!$B$2,$A88,IFERROR(VLOOKUP($B88,Najemniki!$A$2:$G$50,7,FALSE),Nastavitve!$B$3)))</f>
      </c>
      <c r="D88" s="13">
        <f>IF($B88="","",IFERROR(VLOOKUP($B88,Najemniki!$A$2:$G$50,5,FALSE),0))</f>
      </c>
      <c r="E88" s="11"/>
      <c r="F88" s="10"/>
      <c r="G88" s="13">
        <f>IF($B88="","",$D88-$E88)</f>
      </c>
      <c r="H88" s="14">
        <f>IF($B88="","",IF($D88&lt;=0,"",IF($E88&gt;=$D88,"PLAČANO",IF(TODAY()&gt;$C88,"ZAMUDA","ODPRTO"))))</f>
      </c>
    </row>
    <row r="89" spans="1:8" x14ac:dyDescent="0.25">
      <c r="A89" s="9"/>
      <c r="B89" s="9"/>
      <c r="C89" s="12">
        <f>IF($B89="","",DATE(Nastavitve!$B$2,$A89,IFERROR(VLOOKUP($B89,Najemniki!$A$2:$G$50,7,FALSE),Nastavitve!$B$3)))</f>
      </c>
      <c r="D89" s="13">
        <f>IF($B89="","",IFERROR(VLOOKUP($B89,Najemniki!$A$2:$G$50,5,FALSE),0))</f>
      </c>
      <c r="E89" s="11"/>
      <c r="F89" s="10"/>
      <c r="G89" s="13">
        <f>IF($B89="","",$D89-$E89)</f>
      </c>
      <c r="H89" s="14">
        <f>IF($B89="","",IF($D89&lt;=0,"",IF($E89&gt;=$D89,"PLAČANO",IF(TODAY()&gt;$C89,"ZAMUDA","ODPRTO"))))</f>
      </c>
    </row>
    <row r="90" spans="1:8" x14ac:dyDescent="0.25">
      <c r="A90" s="9"/>
      <c r="B90" s="9"/>
      <c r="C90" s="12">
        <f>IF($B90="","",DATE(Nastavitve!$B$2,$A90,IFERROR(VLOOKUP($B90,Najemniki!$A$2:$G$50,7,FALSE),Nastavitve!$B$3)))</f>
      </c>
      <c r="D90" s="13">
        <f>IF($B90="","",IFERROR(VLOOKUP($B90,Najemniki!$A$2:$G$50,5,FALSE),0))</f>
      </c>
      <c r="E90" s="11"/>
      <c r="F90" s="10"/>
      <c r="G90" s="13">
        <f>IF($B90="","",$D90-$E90)</f>
      </c>
      <c r="H90" s="14">
        <f>IF($B90="","",IF($D90&lt;=0,"",IF($E90&gt;=$D90,"PLAČANO",IF(TODAY()&gt;$C90,"ZAMUDA","ODPRTO"))))</f>
      </c>
    </row>
    <row r="91" spans="1:8" x14ac:dyDescent="0.25">
      <c r="A91" s="9"/>
      <c r="B91" s="9"/>
      <c r="C91" s="12">
        <f>IF($B91="","",DATE(Nastavitve!$B$2,$A91,IFERROR(VLOOKUP($B91,Najemniki!$A$2:$G$50,7,FALSE),Nastavitve!$B$3)))</f>
      </c>
      <c r="D91" s="13">
        <f>IF($B91="","",IFERROR(VLOOKUP($B91,Najemniki!$A$2:$G$50,5,FALSE),0))</f>
      </c>
      <c r="E91" s="11"/>
      <c r="F91" s="10"/>
      <c r="G91" s="13">
        <f>IF($B91="","",$D91-$E91)</f>
      </c>
      <c r="H91" s="14">
        <f>IF($B91="","",IF($D91&lt;=0,"",IF($E91&gt;=$D91,"PLAČANO",IF(TODAY()&gt;$C91,"ZAMUDA","ODPRTO"))))</f>
      </c>
    </row>
    <row r="92" spans="1:8" x14ac:dyDescent="0.25">
      <c r="A92" s="9"/>
      <c r="B92" s="9"/>
      <c r="C92" s="12">
        <f>IF($B92="","",DATE(Nastavitve!$B$2,$A92,IFERROR(VLOOKUP($B92,Najemniki!$A$2:$G$50,7,FALSE),Nastavitve!$B$3)))</f>
      </c>
      <c r="D92" s="13">
        <f>IF($B92="","",IFERROR(VLOOKUP($B92,Najemniki!$A$2:$G$50,5,FALSE),0))</f>
      </c>
      <c r="E92" s="11"/>
      <c r="F92" s="10"/>
      <c r="G92" s="13">
        <f>IF($B92="","",$D92-$E92)</f>
      </c>
      <c r="H92" s="14">
        <f>IF($B92="","",IF($D92&lt;=0,"",IF($E92&gt;=$D92,"PLAČANO",IF(TODAY()&gt;$C92,"ZAMUDA","ODPRTO"))))</f>
      </c>
    </row>
    <row r="93" spans="1:8" x14ac:dyDescent="0.25">
      <c r="A93" s="9"/>
      <c r="B93" s="9"/>
      <c r="C93" s="12">
        <f>IF($B93="","",DATE(Nastavitve!$B$2,$A93,IFERROR(VLOOKUP($B93,Najemniki!$A$2:$G$50,7,FALSE),Nastavitve!$B$3)))</f>
      </c>
      <c r="D93" s="13">
        <f>IF($B93="","",IFERROR(VLOOKUP($B93,Najemniki!$A$2:$G$50,5,FALSE),0))</f>
      </c>
      <c r="E93" s="11"/>
      <c r="F93" s="10"/>
      <c r="G93" s="13">
        <f>IF($B93="","",$D93-$E93)</f>
      </c>
      <c r="H93" s="14">
        <f>IF($B93="","",IF($D93&lt;=0,"",IF($E93&gt;=$D93,"PLAČANO",IF(TODAY()&gt;$C93,"ZAMUDA","ODPRTO"))))</f>
      </c>
    </row>
    <row r="94" spans="1:8" x14ac:dyDescent="0.25">
      <c r="A94" s="9"/>
      <c r="B94" s="9"/>
      <c r="C94" s="12">
        <f>IF($B94="","",DATE(Nastavitve!$B$2,$A94,IFERROR(VLOOKUP($B94,Najemniki!$A$2:$G$50,7,FALSE),Nastavitve!$B$3)))</f>
      </c>
      <c r="D94" s="13">
        <f>IF($B94="","",IFERROR(VLOOKUP($B94,Najemniki!$A$2:$G$50,5,FALSE),0))</f>
      </c>
      <c r="E94" s="11"/>
      <c r="F94" s="10"/>
      <c r="G94" s="13">
        <f>IF($B94="","",$D94-$E94)</f>
      </c>
      <c r="H94" s="14">
        <f>IF($B94="","",IF($D94&lt;=0,"",IF($E94&gt;=$D94,"PLAČANO",IF(TODAY()&gt;$C94,"ZAMUDA","ODPRTO"))))</f>
      </c>
    </row>
    <row r="95" spans="1:8" x14ac:dyDescent="0.25">
      <c r="A95" s="9"/>
      <c r="B95" s="9"/>
      <c r="C95" s="12">
        <f>IF($B95="","",DATE(Nastavitve!$B$2,$A95,IFERROR(VLOOKUP($B95,Najemniki!$A$2:$G$50,7,FALSE),Nastavitve!$B$3)))</f>
      </c>
      <c r="D95" s="13">
        <f>IF($B95="","",IFERROR(VLOOKUP($B95,Najemniki!$A$2:$G$50,5,FALSE),0))</f>
      </c>
      <c r="E95" s="11"/>
      <c r="F95" s="10"/>
      <c r="G95" s="13">
        <f>IF($B95="","",$D95-$E95)</f>
      </c>
      <c r="H95" s="14">
        <f>IF($B95="","",IF($D95&lt;=0,"",IF($E95&gt;=$D95,"PLAČANO",IF(TODAY()&gt;$C95,"ZAMUDA","ODPRTO"))))</f>
      </c>
    </row>
    <row r="96" spans="1:8" x14ac:dyDescent="0.25">
      <c r="A96" s="9"/>
      <c r="B96" s="9"/>
      <c r="C96" s="12">
        <f>IF($B96="","",DATE(Nastavitve!$B$2,$A96,IFERROR(VLOOKUP($B96,Najemniki!$A$2:$G$50,7,FALSE),Nastavitve!$B$3)))</f>
      </c>
      <c r="D96" s="13">
        <f>IF($B96="","",IFERROR(VLOOKUP($B96,Najemniki!$A$2:$G$50,5,FALSE),0))</f>
      </c>
      <c r="E96" s="11"/>
      <c r="F96" s="10"/>
      <c r="G96" s="13">
        <f>IF($B96="","",$D96-$E96)</f>
      </c>
      <c r="H96" s="14">
        <f>IF($B96="","",IF($D96&lt;=0,"",IF($E96&gt;=$D96,"PLAČANO",IF(TODAY()&gt;$C96,"ZAMUDA","ODPRTO"))))</f>
      </c>
    </row>
    <row r="97" spans="1:8" x14ac:dyDescent="0.25">
      <c r="A97" s="9"/>
      <c r="B97" s="9"/>
      <c r="C97" s="12">
        <f>IF($B97="","",DATE(Nastavitve!$B$2,$A97,IFERROR(VLOOKUP($B97,Najemniki!$A$2:$G$50,7,FALSE),Nastavitve!$B$3)))</f>
      </c>
      <c r="D97" s="13">
        <f>IF($B97="","",IFERROR(VLOOKUP($B97,Najemniki!$A$2:$G$50,5,FALSE),0))</f>
      </c>
      <c r="E97" s="11"/>
      <c r="F97" s="10"/>
      <c r="G97" s="13">
        <f>IF($B97="","",$D97-$E97)</f>
      </c>
      <c r="H97" s="14">
        <f>IF($B97="","",IF($D97&lt;=0,"",IF($E97&gt;=$D97,"PLAČANO",IF(TODAY()&gt;$C97,"ZAMUDA","ODPRTO"))))</f>
      </c>
    </row>
    <row r="98" spans="1:8" x14ac:dyDescent="0.25">
      <c r="A98" s="9"/>
      <c r="B98" s="9"/>
      <c r="C98" s="12">
        <f>IF($B98="","",DATE(Nastavitve!$B$2,$A98,IFERROR(VLOOKUP($B98,Najemniki!$A$2:$G$50,7,FALSE),Nastavitve!$B$3)))</f>
      </c>
      <c r="D98" s="13">
        <f>IF($B98="","",IFERROR(VLOOKUP($B98,Najemniki!$A$2:$G$50,5,FALSE),0))</f>
      </c>
      <c r="E98" s="11"/>
      <c r="F98" s="10"/>
      <c r="G98" s="13">
        <f>IF($B98="","",$D98-$E98)</f>
      </c>
      <c r="H98" s="14">
        <f>IF($B98="","",IF($D98&lt;=0,"",IF($E98&gt;=$D98,"PLAČANO",IF(TODAY()&gt;$C98,"ZAMUDA","ODPRTO"))))</f>
      </c>
    </row>
    <row r="99" spans="1:8" x14ac:dyDescent="0.25">
      <c r="A99" s="9"/>
      <c r="B99" s="9"/>
      <c r="C99" s="12">
        <f>IF($B99="","",DATE(Nastavitve!$B$2,$A99,IFERROR(VLOOKUP($B99,Najemniki!$A$2:$G$50,7,FALSE),Nastavitve!$B$3)))</f>
      </c>
      <c r="D99" s="13">
        <f>IF($B99="","",IFERROR(VLOOKUP($B99,Najemniki!$A$2:$G$50,5,FALSE),0))</f>
      </c>
      <c r="E99" s="11"/>
      <c r="F99" s="10"/>
      <c r="G99" s="13">
        <f>IF($B99="","",$D99-$E99)</f>
      </c>
      <c r="H99" s="14">
        <f>IF($B99="","",IF($D99&lt;=0,"",IF($E99&gt;=$D99,"PLAČANO",IF(TODAY()&gt;$C99,"ZAMUDA","ODPRTO"))))</f>
      </c>
    </row>
    <row r="100" spans="1:8" x14ac:dyDescent="0.25">
      <c r="A100" s="9"/>
      <c r="B100" s="9"/>
      <c r="C100" s="12">
        <f>IF($B100="","",DATE(Nastavitve!$B$2,$A100,IFERROR(VLOOKUP($B100,Najemniki!$A$2:$G$50,7,FALSE),Nastavitve!$B$3)))</f>
      </c>
      <c r="D100" s="13">
        <f>IF($B100="","",IFERROR(VLOOKUP($B100,Najemniki!$A$2:$G$50,5,FALSE),0))</f>
      </c>
      <c r="E100" s="11"/>
      <c r="F100" s="10"/>
      <c r="G100" s="13">
        <f>IF($B100="","",$D100-$E100)</f>
      </c>
      <c r="H100" s="14">
        <f>IF($B100="","",IF($D100&lt;=0,"",IF($E100&gt;=$D100,"PLAČANO",IF(TODAY()&gt;$C100,"ZAMUDA","ODPRTO"))))</f>
      </c>
    </row>
    <row r="101" spans="1:8" x14ac:dyDescent="0.25">
      <c r="A101" s="9"/>
      <c r="B101" s="9"/>
      <c r="C101" s="12">
        <f>IF($B101="","",DATE(Nastavitve!$B$2,$A101,IFERROR(VLOOKUP($B101,Najemniki!$A$2:$G$50,7,FALSE),Nastavitve!$B$3)))</f>
      </c>
      <c r="D101" s="13">
        <f>IF($B101="","",IFERROR(VLOOKUP($B101,Najemniki!$A$2:$G$50,5,FALSE),0))</f>
      </c>
      <c r="E101" s="11"/>
      <c r="F101" s="10"/>
      <c r="G101" s="13">
        <f>IF($B101="","",$D101-$E101)</f>
      </c>
      <c r="H101" s="14">
        <f>IF($B101="","",IF($D101&lt;=0,"",IF($E101&gt;=$D101,"PLAČANO",IF(TODAY()&gt;$C101,"ZAMUDA","ODPRTO"))))</f>
      </c>
    </row>
    <row r="102" spans="1:8" x14ac:dyDescent="0.25">
      <c r="A102" s="9"/>
      <c r="B102" s="9"/>
      <c r="C102" s="12">
        <f>IF($B102="","",DATE(Nastavitve!$B$2,$A102,IFERROR(VLOOKUP($B102,Najemniki!$A$2:$G$50,7,FALSE),Nastavitve!$B$3)))</f>
      </c>
      <c r="D102" s="13">
        <f>IF($B102="","",IFERROR(VLOOKUP($B102,Najemniki!$A$2:$G$50,5,FALSE),0))</f>
      </c>
      <c r="E102" s="11"/>
      <c r="F102" s="10"/>
      <c r="G102" s="13">
        <f>IF($B102="","",$D102-$E102)</f>
      </c>
      <c r="H102" s="14">
        <f>IF($B102="","",IF($D102&lt;=0,"",IF($E102&gt;=$D102,"PLAČANO",IF(TODAY()&gt;$C102,"ZAMUDA","ODPRTO"))))</f>
      </c>
    </row>
    <row r="103" spans="1:8" x14ac:dyDescent="0.25">
      <c r="A103" s="9"/>
      <c r="B103" s="9"/>
      <c r="C103" s="12">
        <f>IF($B103="","",DATE(Nastavitve!$B$2,$A103,IFERROR(VLOOKUP($B103,Najemniki!$A$2:$G$50,7,FALSE),Nastavitve!$B$3)))</f>
      </c>
      <c r="D103" s="13">
        <f>IF($B103="","",IFERROR(VLOOKUP($B103,Najemniki!$A$2:$G$50,5,FALSE),0))</f>
      </c>
      <c r="E103" s="11"/>
      <c r="F103" s="10"/>
      <c r="G103" s="13">
        <f>IF($B103="","",$D103-$E103)</f>
      </c>
      <c r="H103" s="14">
        <f>IF($B103="","",IF($D103&lt;=0,"",IF($E103&gt;=$D103,"PLAČANO",IF(TODAY()&gt;$C103,"ZAMUDA","ODPRTO"))))</f>
      </c>
    </row>
    <row r="104" spans="1:8" x14ac:dyDescent="0.25">
      <c r="A104" s="9"/>
      <c r="B104" s="9"/>
      <c r="C104" s="12">
        <f>IF($B104="","",DATE(Nastavitve!$B$2,$A104,IFERROR(VLOOKUP($B104,Najemniki!$A$2:$G$50,7,FALSE),Nastavitve!$B$3)))</f>
      </c>
      <c r="D104" s="13">
        <f>IF($B104="","",IFERROR(VLOOKUP($B104,Najemniki!$A$2:$G$50,5,FALSE),0))</f>
      </c>
      <c r="E104" s="11"/>
      <c r="F104" s="10"/>
      <c r="G104" s="13">
        <f>IF($B104="","",$D104-$E104)</f>
      </c>
      <c r="H104" s="14">
        <f>IF($B104="","",IF($D104&lt;=0,"",IF($E104&gt;=$D104,"PLAČANO",IF(TODAY()&gt;$C104,"ZAMUDA","ODPRTO"))))</f>
      </c>
    </row>
    <row r="105" spans="1:8" x14ac:dyDescent="0.25">
      <c r="A105" s="9"/>
      <c r="B105" s="9"/>
      <c r="C105" s="12">
        <f>IF($B105="","",DATE(Nastavitve!$B$2,$A105,IFERROR(VLOOKUP($B105,Najemniki!$A$2:$G$50,7,FALSE),Nastavitve!$B$3)))</f>
      </c>
      <c r="D105" s="13">
        <f>IF($B105="","",IFERROR(VLOOKUP($B105,Najemniki!$A$2:$G$50,5,FALSE),0))</f>
      </c>
      <c r="E105" s="11"/>
      <c r="F105" s="10"/>
      <c r="G105" s="13">
        <f>IF($B105="","",$D105-$E105)</f>
      </c>
      <c r="H105" s="14">
        <f>IF($B105="","",IF($D105&lt;=0,"",IF($E105&gt;=$D105,"PLAČANO",IF(TODAY()&gt;$C105,"ZAMUDA","ODPRTO"))))</f>
      </c>
    </row>
    <row r="106" spans="1:8" x14ac:dyDescent="0.25">
      <c r="A106" s="9"/>
      <c r="B106" s="9"/>
      <c r="C106" s="12">
        <f>IF($B106="","",DATE(Nastavitve!$B$2,$A106,IFERROR(VLOOKUP($B106,Najemniki!$A$2:$G$50,7,FALSE),Nastavitve!$B$3)))</f>
      </c>
      <c r="D106" s="13">
        <f>IF($B106="","",IFERROR(VLOOKUP($B106,Najemniki!$A$2:$G$50,5,FALSE),0))</f>
      </c>
      <c r="E106" s="11"/>
      <c r="F106" s="10"/>
      <c r="G106" s="13">
        <f>IF($B106="","",$D106-$E106)</f>
      </c>
      <c r="H106" s="14">
        <f>IF($B106="","",IF($D106&lt;=0,"",IF($E106&gt;=$D106,"PLAČANO",IF(TODAY()&gt;$C106,"ZAMUDA","ODPRTO"))))</f>
      </c>
    </row>
    <row r="107" spans="1:8" x14ac:dyDescent="0.25">
      <c r="A107" s="9"/>
      <c r="B107" s="9"/>
      <c r="C107" s="12">
        <f>IF($B107="","",DATE(Nastavitve!$B$2,$A107,IFERROR(VLOOKUP($B107,Najemniki!$A$2:$G$50,7,FALSE),Nastavitve!$B$3)))</f>
      </c>
      <c r="D107" s="13">
        <f>IF($B107="","",IFERROR(VLOOKUP($B107,Najemniki!$A$2:$G$50,5,FALSE),0))</f>
      </c>
      <c r="E107" s="11"/>
      <c r="F107" s="10"/>
      <c r="G107" s="13">
        <f>IF($B107="","",$D107-$E107)</f>
      </c>
      <c r="H107" s="14">
        <f>IF($B107="","",IF($D107&lt;=0,"",IF($E107&gt;=$D107,"PLAČANO",IF(TODAY()&gt;$C107,"ZAMUDA","ODPRTO"))))</f>
      </c>
    </row>
    <row r="108" spans="1:8" x14ac:dyDescent="0.25">
      <c r="A108" s="9"/>
      <c r="B108" s="9"/>
      <c r="C108" s="12">
        <f>IF($B108="","",DATE(Nastavitve!$B$2,$A108,IFERROR(VLOOKUP($B108,Najemniki!$A$2:$G$50,7,FALSE),Nastavitve!$B$3)))</f>
      </c>
      <c r="D108" s="13">
        <f>IF($B108="","",IFERROR(VLOOKUP($B108,Najemniki!$A$2:$G$50,5,FALSE),0))</f>
      </c>
      <c r="E108" s="11"/>
      <c r="F108" s="10"/>
      <c r="G108" s="13">
        <f>IF($B108="","",$D108-$E108)</f>
      </c>
      <c r="H108" s="14">
        <f>IF($B108="","",IF($D108&lt;=0,"",IF($E108&gt;=$D108,"PLAČANO",IF(TODAY()&gt;$C108,"ZAMUDA","ODPRTO"))))</f>
      </c>
    </row>
    <row r="109" spans="1:8" x14ac:dyDescent="0.25">
      <c r="A109" s="9"/>
      <c r="B109" s="9"/>
      <c r="C109" s="12">
        <f>IF($B109="","",DATE(Nastavitve!$B$2,$A109,IFERROR(VLOOKUP($B109,Najemniki!$A$2:$G$50,7,FALSE),Nastavitve!$B$3)))</f>
      </c>
      <c r="D109" s="13">
        <f>IF($B109="","",IFERROR(VLOOKUP($B109,Najemniki!$A$2:$G$50,5,FALSE),0))</f>
      </c>
      <c r="E109" s="11"/>
      <c r="F109" s="10"/>
      <c r="G109" s="13">
        <f>IF($B109="","",$D109-$E109)</f>
      </c>
      <c r="H109" s="14">
        <f>IF($B109="","",IF($D109&lt;=0,"",IF($E109&gt;=$D109,"PLAČANO",IF(TODAY()&gt;$C109,"ZAMUDA","ODPRTO"))))</f>
      </c>
    </row>
    <row r="110" spans="1:8" x14ac:dyDescent="0.25">
      <c r="A110" s="9"/>
      <c r="B110" s="9"/>
      <c r="C110" s="12">
        <f>IF($B110="","",DATE(Nastavitve!$B$2,$A110,IFERROR(VLOOKUP($B110,Najemniki!$A$2:$G$50,7,FALSE),Nastavitve!$B$3)))</f>
      </c>
      <c r="D110" s="13">
        <f>IF($B110="","",IFERROR(VLOOKUP($B110,Najemniki!$A$2:$G$50,5,FALSE),0))</f>
      </c>
      <c r="E110" s="11"/>
      <c r="F110" s="10"/>
      <c r="G110" s="13">
        <f>IF($B110="","",$D110-$E110)</f>
      </c>
      <c r="H110" s="14">
        <f>IF($B110="","",IF($D110&lt;=0,"",IF($E110&gt;=$D110,"PLAČANO",IF(TODAY()&gt;$C110,"ZAMUDA","ODPRTO"))))</f>
      </c>
    </row>
    <row r="111" spans="1:8" x14ac:dyDescent="0.25">
      <c r="A111" s="9"/>
      <c r="B111" s="9"/>
      <c r="C111" s="12">
        <f>IF($B111="","",DATE(Nastavitve!$B$2,$A111,IFERROR(VLOOKUP($B111,Najemniki!$A$2:$G$50,7,FALSE),Nastavitve!$B$3)))</f>
      </c>
      <c r="D111" s="13">
        <f>IF($B111="","",IFERROR(VLOOKUP($B111,Najemniki!$A$2:$G$50,5,FALSE),0))</f>
      </c>
      <c r="E111" s="11"/>
      <c r="F111" s="10"/>
      <c r="G111" s="13">
        <f>IF($B111="","",$D111-$E111)</f>
      </c>
      <c r="H111" s="14">
        <f>IF($B111="","",IF($D111&lt;=0,"",IF($E111&gt;=$D111,"PLAČANO",IF(TODAY()&gt;$C111,"ZAMUDA","ODPRTO"))))</f>
      </c>
    </row>
    <row r="112" spans="1:8" x14ac:dyDescent="0.25">
      <c r="A112" s="9"/>
      <c r="B112" s="9"/>
      <c r="C112" s="12">
        <f>IF($B112="","",DATE(Nastavitve!$B$2,$A112,IFERROR(VLOOKUP($B112,Najemniki!$A$2:$G$50,7,FALSE),Nastavitve!$B$3)))</f>
      </c>
      <c r="D112" s="13">
        <f>IF($B112="","",IFERROR(VLOOKUP($B112,Najemniki!$A$2:$G$50,5,FALSE),0))</f>
      </c>
      <c r="E112" s="11"/>
      <c r="F112" s="10"/>
      <c r="G112" s="13">
        <f>IF($B112="","",$D112-$E112)</f>
      </c>
      <c r="H112" s="14">
        <f>IF($B112="","",IF($D112&lt;=0,"",IF($E112&gt;=$D112,"PLAČANO",IF(TODAY()&gt;$C112,"ZAMUDA","ODPRTO"))))</f>
      </c>
    </row>
    <row r="113" spans="1:8" x14ac:dyDescent="0.25">
      <c r="A113" s="9"/>
      <c r="B113" s="9"/>
      <c r="C113" s="12">
        <f>IF($B113="","",DATE(Nastavitve!$B$2,$A113,IFERROR(VLOOKUP($B113,Najemniki!$A$2:$G$50,7,FALSE),Nastavitve!$B$3)))</f>
      </c>
      <c r="D113" s="13">
        <f>IF($B113="","",IFERROR(VLOOKUP($B113,Najemniki!$A$2:$G$50,5,FALSE),0))</f>
      </c>
      <c r="E113" s="11"/>
      <c r="F113" s="10"/>
      <c r="G113" s="13">
        <f>IF($B113="","",$D113-$E113)</f>
      </c>
      <c r="H113" s="14">
        <f>IF($B113="","",IF($D113&lt;=0,"",IF($E113&gt;=$D113,"PLAČANO",IF(TODAY()&gt;$C113,"ZAMUDA","ODPRTO"))))</f>
      </c>
    </row>
    <row r="114" spans="1:8" x14ac:dyDescent="0.25">
      <c r="A114" s="9"/>
      <c r="B114" s="9"/>
      <c r="C114" s="12">
        <f>IF($B114="","",DATE(Nastavitve!$B$2,$A114,IFERROR(VLOOKUP($B114,Najemniki!$A$2:$G$50,7,FALSE),Nastavitve!$B$3)))</f>
      </c>
      <c r="D114" s="13">
        <f>IF($B114="","",IFERROR(VLOOKUP($B114,Najemniki!$A$2:$G$50,5,FALSE),0))</f>
      </c>
      <c r="E114" s="11"/>
      <c r="F114" s="10"/>
      <c r="G114" s="13">
        <f>IF($B114="","",$D114-$E114)</f>
      </c>
      <c r="H114" s="14">
        <f>IF($B114="","",IF($D114&lt;=0,"",IF($E114&gt;=$D114,"PLAČANO",IF(TODAY()&gt;$C114,"ZAMUDA","ODPRTO"))))</f>
      </c>
    </row>
    <row r="115" spans="1:8" x14ac:dyDescent="0.25">
      <c r="A115" s="9"/>
      <c r="B115" s="9"/>
      <c r="C115" s="12">
        <f>IF($B115="","",DATE(Nastavitve!$B$2,$A115,IFERROR(VLOOKUP($B115,Najemniki!$A$2:$G$50,7,FALSE),Nastavitve!$B$3)))</f>
      </c>
      <c r="D115" s="13">
        <f>IF($B115="","",IFERROR(VLOOKUP($B115,Najemniki!$A$2:$G$50,5,FALSE),0))</f>
      </c>
      <c r="E115" s="11"/>
      <c r="F115" s="10"/>
      <c r="G115" s="13">
        <f>IF($B115="","",$D115-$E115)</f>
      </c>
      <c r="H115" s="14">
        <f>IF($B115="","",IF($D115&lt;=0,"",IF($E115&gt;=$D115,"PLAČANO",IF(TODAY()&gt;$C115,"ZAMUDA","ODPRTO"))))</f>
      </c>
    </row>
    <row r="116" spans="1:8" x14ac:dyDescent="0.25">
      <c r="A116" s="9"/>
      <c r="B116" s="9"/>
      <c r="C116" s="12">
        <f>IF($B116="","",DATE(Nastavitve!$B$2,$A116,IFERROR(VLOOKUP($B116,Najemniki!$A$2:$G$50,7,FALSE),Nastavitve!$B$3)))</f>
      </c>
      <c r="D116" s="13">
        <f>IF($B116="","",IFERROR(VLOOKUP($B116,Najemniki!$A$2:$G$50,5,FALSE),0))</f>
      </c>
      <c r="E116" s="11"/>
      <c r="F116" s="10"/>
      <c r="G116" s="13">
        <f>IF($B116="","",$D116-$E116)</f>
      </c>
      <c r="H116" s="14">
        <f>IF($B116="","",IF($D116&lt;=0,"",IF($E116&gt;=$D116,"PLAČANO",IF(TODAY()&gt;$C116,"ZAMUDA","ODPRTO"))))</f>
      </c>
    </row>
    <row r="117" spans="1:8" x14ac:dyDescent="0.25">
      <c r="A117" s="9"/>
      <c r="B117" s="9"/>
      <c r="C117" s="12">
        <f>IF($B117="","",DATE(Nastavitve!$B$2,$A117,IFERROR(VLOOKUP($B117,Najemniki!$A$2:$G$50,7,FALSE),Nastavitve!$B$3)))</f>
      </c>
      <c r="D117" s="13">
        <f>IF($B117="","",IFERROR(VLOOKUP($B117,Najemniki!$A$2:$G$50,5,FALSE),0))</f>
      </c>
      <c r="E117" s="11"/>
      <c r="F117" s="10"/>
      <c r="G117" s="13">
        <f>IF($B117="","",$D117-$E117)</f>
      </c>
      <c r="H117" s="14">
        <f>IF($B117="","",IF($D117&lt;=0,"",IF($E117&gt;=$D117,"PLAČANO",IF(TODAY()&gt;$C117,"ZAMUDA","ODPRTO"))))</f>
      </c>
    </row>
    <row r="118" spans="1:8" x14ac:dyDescent="0.25">
      <c r="A118" s="9"/>
      <c r="B118" s="9"/>
      <c r="C118" s="12">
        <f>IF($B118="","",DATE(Nastavitve!$B$2,$A118,IFERROR(VLOOKUP($B118,Najemniki!$A$2:$G$50,7,FALSE),Nastavitve!$B$3)))</f>
      </c>
      <c r="D118" s="13">
        <f>IF($B118="","",IFERROR(VLOOKUP($B118,Najemniki!$A$2:$G$50,5,FALSE),0))</f>
      </c>
      <c r="E118" s="11"/>
      <c r="F118" s="10"/>
      <c r="G118" s="13">
        <f>IF($B118="","",$D118-$E118)</f>
      </c>
      <c r="H118" s="14">
        <f>IF($B118="","",IF($D118&lt;=0,"",IF($E118&gt;=$D118,"PLAČANO",IF(TODAY()&gt;$C118,"ZAMUDA","ODPRTO"))))</f>
      </c>
    </row>
    <row r="119" spans="1:8" x14ac:dyDescent="0.25">
      <c r="A119" s="9"/>
      <c r="B119" s="9"/>
      <c r="C119" s="12">
        <f>IF($B119="","",DATE(Nastavitve!$B$2,$A119,IFERROR(VLOOKUP($B119,Najemniki!$A$2:$G$50,7,FALSE),Nastavitve!$B$3)))</f>
      </c>
      <c r="D119" s="13">
        <f>IF($B119="","",IFERROR(VLOOKUP($B119,Najemniki!$A$2:$G$50,5,FALSE),0))</f>
      </c>
      <c r="E119" s="11"/>
      <c r="F119" s="10"/>
      <c r="G119" s="13">
        <f>IF($B119="","",$D119-$E119)</f>
      </c>
      <c r="H119" s="14">
        <f>IF($B119="","",IF($D119&lt;=0,"",IF($E119&gt;=$D119,"PLAČANO",IF(TODAY()&gt;$C119,"ZAMUDA","ODPRTO"))))</f>
      </c>
    </row>
    <row r="120" spans="1:8" x14ac:dyDescent="0.25">
      <c r="A120" s="9"/>
      <c r="B120" s="9"/>
      <c r="C120" s="12">
        <f>IF($B120="","",DATE(Nastavitve!$B$2,$A120,IFERROR(VLOOKUP($B120,Najemniki!$A$2:$G$50,7,FALSE),Nastavitve!$B$3)))</f>
      </c>
      <c r="D120" s="13">
        <f>IF($B120="","",IFERROR(VLOOKUP($B120,Najemniki!$A$2:$G$50,5,FALSE),0))</f>
      </c>
      <c r="E120" s="11"/>
      <c r="F120" s="10"/>
      <c r="G120" s="13">
        <f>IF($B120="","",$D120-$E120)</f>
      </c>
      <c r="H120" s="14">
        <f>IF($B120="","",IF($D120&lt;=0,"",IF($E120&gt;=$D120,"PLAČANO",IF(TODAY()&gt;$C120,"ZAMUDA","ODPRTO"))))</f>
      </c>
    </row>
    <row r="121" spans="1:8" x14ac:dyDescent="0.25">
      <c r="A121" s="9"/>
      <c r="B121" s="9"/>
      <c r="C121" s="12">
        <f>IF($B121="","",DATE(Nastavitve!$B$2,$A121,IFERROR(VLOOKUP($B121,Najemniki!$A$2:$G$50,7,FALSE),Nastavitve!$B$3)))</f>
      </c>
      <c r="D121" s="13">
        <f>IF($B121="","",IFERROR(VLOOKUP($B121,Najemniki!$A$2:$G$50,5,FALSE),0))</f>
      </c>
      <c r="E121" s="11"/>
      <c r="F121" s="10"/>
      <c r="G121" s="13">
        <f>IF($B121="","",$D121-$E121)</f>
      </c>
      <c r="H121" s="14">
        <f>IF($B121="","",IF($D121&lt;=0,"",IF($E121&gt;=$D121,"PLAČANO",IF(TODAY()&gt;$C121,"ZAMUDA","ODPRTO"))))</f>
      </c>
    </row>
    <row r="122" spans="1:8" x14ac:dyDescent="0.25">
      <c r="A122" s="9"/>
      <c r="B122" s="9"/>
      <c r="C122" s="12">
        <f>IF($B122="","",DATE(Nastavitve!$B$2,$A122,IFERROR(VLOOKUP($B122,Najemniki!$A$2:$G$50,7,FALSE),Nastavitve!$B$3)))</f>
      </c>
      <c r="D122" s="13">
        <f>IF($B122="","",IFERROR(VLOOKUP($B122,Najemniki!$A$2:$G$50,5,FALSE),0))</f>
      </c>
      <c r="E122" s="11"/>
      <c r="F122" s="10"/>
      <c r="G122" s="13">
        <f>IF($B122="","",$D122-$E122)</f>
      </c>
      <c r="H122" s="14">
        <f>IF($B122="","",IF($D122&lt;=0,"",IF($E122&gt;=$D122,"PLAČANO",IF(TODAY()&gt;$C122,"ZAMUDA","ODPRTO"))))</f>
      </c>
    </row>
    <row r="123" spans="1:8" x14ac:dyDescent="0.25">
      <c r="A123" s="9"/>
      <c r="B123" s="9"/>
      <c r="C123" s="12">
        <f>IF($B123="","",DATE(Nastavitve!$B$2,$A123,IFERROR(VLOOKUP($B123,Najemniki!$A$2:$G$50,7,FALSE),Nastavitve!$B$3)))</f>
      </c>
      <c r="D123" s="13">
        <f>IF($B123="","",IFERROR(VLOOKUP($B123,Najemniki!$A$2:$G$50,5,FALSE),0))</f>
      </c>
      <c r="E123" s="11"/>
      <c r="F123" s="10"/>
      <c r="G123" s="13">
        <f>IF($B123="","",$D123-$E123)</f>
      </c>
      <c r="H123" s="14">
        <f>IF($B123="","",IF($D123&lt;=0,"",IF($E123&gt;=$D123,"PLAČANO",IF(TODAY()&gt;$C123,"ZAMUDA","ODPRTO"))))</f>
      </c>
    </row>
    <row r="124" spans="1:8" x14ac:dyDescent="0.25">
      <c r="A124" s="9"/>
      <c r="B124" s="9"/>
      <c r="C124" s="12">
        <f>IF($B124="","",DATE(Nastavitve!$B$2,$A124,IFERROR(VLOOKUP($B124,Najemniki!$A$2:$G$50,7,FALSE),Nastavitve!$B$3)))</f>
      </c>
      <c r="D124" s="13">
        <f>IF($B124="","",IFERROR(VLOOKUP($B124,Najemniki!$A$2:$G$50,5,FALSE),0))</f>
      </c>
      <c r="E124" s="11"/>
      <c r="F124" s="10"/>
      <c r="G124" s="13">
        <f>IF($B124="","",$D124-$E124)</f>
      </c>
      <c r="H124" s="14">
        <f>IF($B124="","",IF($D124&lt;=0,"",IF($E124&gt;=$D124,"PLAČANO",IF(TODAY()&gt;$C124,"ZAMUDA","ODPRTO"))))</f>
      </c>
    </row>
    <row r="125" spans="1:8" x14ac:dyDescent="0.25">
      <c r="A125" s="9"/>
      <c r="B125" s="9"/>
      <c r="C125" s="12">
        <f>IF($B125="","",DATE(Nastavitve!$B$2,$A125,IFERROR(VLOOKUP($B125,Najemniki!$A$2:$G$50,7,FALSE),Nastavitve!$B$3)))</f>
      </c>
      <c r="D125" s="13">
        <f>IF($B125="","",IFERROR(VLOOKUP($B125,Najemniki!$A$2:$G$50,5,FALSE),0))</f>
      </c>
      <c r="E125" s="11"/>
      <c r="F125" s="10"/>
      <c r="G125" s="13">
        <f>IF($B125="","",$D125-$E125)</f>
      </c>
      <c r="H125" s="14">
        <f>IF($B125="","",IF($D125&lt;=0,"",IF($E125&gt;=$D125,"PLAČANO",IF(TODAY()&gt;$C125,"ZAMUDA","ODPRTO"))))</f>
      </c>
    </row>
    <row r="126" spans="1:8" x14ac:dyDescent="0.25">
      <c r="A126" s="9"/>
      <c r="B126" s="9"/>
      <c r="C126" s="12">
        <f>IF($B126="","",DATE(Nastavitve!$B$2,$A126,IFERROR(VLOOKUP($B126,Najemniki!$A$2:$G$50,7,FALSE),Nastavitve!$B$3)))</f>
      </c>
      <c r="D126" s="13">
        <f>IF($B126="","",IFERROR(VLOOKUP($B126,Najemniki!$A$2:$G$50,5,FALSE),0))</f>
      </c>
      <c r="E126" s="11"/>
      <c r="F126" s="10"/>
      <c r="G126" s="13">
        <f>IF($B126="","",$D126-$E126)</f>
      </c>
      <c r="H126" s="14">
        <f>IF($B126="","",IF($D126&lt;=0,"",IF($E126&gt;=$D126,"PLAČANO",IF(TODAY()&gt;$C126,"ZAMUDA","ODPRTO"))))</f>
      </c>
    </row>
    <row r="127" spans="1:8" x14ac:dyDescent="0.25">
      <c r="A127" s="9"/>
      <c r="B127" s="9"/>
      <c r="C127" s="12">
        <f>IF($B127="","",DATE(Nastavitve!$B$2,$A127,IFERROR(VLOOKUP($B127,Najemniki!$A$2:$G$50,7,FALSE),Nastavitve!$B$3)))</f>
      </c>
      <c r="D127" s="13">
        <f>IF($B127="","",IFERROR(VLOOKUP($B127,Najemniki!$A$2:$G$50,5,FALSE),0))</f>
      </c>
      <c r="E127" s="11"/>
      <c r="F127" s="10"/>
      <c r="G127" s="13">
        <f>IF($B127="","",$D127-$E127)</f>
      </c>
      <c r="H127" s="14">
        <f>IF($B127="","",IF($D127&lt;=0,"",IF($E127&gt;=$D127,"PLAČANO",IF(TODAY()&gt;$C127,"ZAMUDA","ODPRTO"))))</f>
      </c>
    </row>
    <row r="128" spans="1:8" x14ac:dyDescent="0.25">
      <c r="A128" s="9"/>
      <c r="B128" s="9"/>
      <c r="C128" s="12">
        <f>IF($B128="","",DATE(Nastavitve!$B$2,$A128,IFERROR(VLOOKUP($B128,Najemniki!$A$2:$G$50,7,FALSE),Nastavitve!$B$3)))</f>
      </c>
      <c r="D128" s="13">
        <f>IF($B128="","",IFERROR(VLOOKUP($B128,Najemniki!$A$2:$G$50,5,FALSE),0))</f>
      </c>
      <c r="E128" s="11"/>
      <c r="F128" s="10"/>
      <c r="G128" s="13">
        <f>IF($B128="","",$D128-$E128)</f>
      </c>
      <c r="H128" s="14">
        <f>IF($B128="","",IF($D128&lt;=0,"",IF($E128&gt;=$D128,"PLAČANO",IF(TODAY()&gt;$C128,"ZAMUDA","ODPRTO"))))</f>
      </c>
    </row>
    <row r="129" spans="1:8" x14ac:dyDescent="0.25">
      <c r="A129" s="9"/>
      <c r="B129" s="9"/>
      <c r="C129" s="12">
        <f>IF($B129="","",DATE(Nastavitve!$B$2,$A129,IFERROR(VLOOKUP($B129,Najemniki!$A$2:$G$50,7,FALSE),Nastavitve!$B$3)))</f>
      </c>
      <c r="D129" s="13">
        <f>IF($B129="","",IFERROR(VLOOKUP($B129,Najemniki!$A$2:$G$50,5,FALSE),0))</f>
      </c>
      <c r="E129" s="11"/>
      <c r="F129" s="10"/>
      <c r="G129" s="13">
        <f>IF($B129="","",$D129-$E129)</f>
      </c>
      <c r="H129" s="14">
        <f>IF($B129="","",IF($D129&lt;=0,"",IF($E129&gt;=$D129,"PLAČANO",IF(TODAY()&gt;$C129,"ZAMUDA","ODPRTO"))))</f>
      </c>
    </row>
    <row r="130" spans="1:8" x14ac:dyDescent="0.25">
      <c r="A130" s="9"/>
      <c r="B130" s="9"/>
      <c r="C130" s="12">
        <f>IF($B130="","",DATE(Nastavitve!$B$2,$A130,IFERROR(VLOOKUP($B130,Najemniki!$A$2:$G$50,7,FALSE),Nastavitve!$B$3)))</f>
      </c>
      <c r="D130" s="13">
        <f>IF($B130="","",IFERROR(VLOOKUP($B130,Najemniki!$A$2:$G$50,5,FALSE),0))</f>
      </c>
      <c r="E130" s="11"/>
      <c r="F130" s="10"/>
      <c r="G130" s="13">
        <f>IF($B130="","",$D130-$E130)</f>
      </c>
      <c r="H130" s="14">
        <f>IF($B130="","",IF($D130&lt;=0,"",IF($E130&gt;=$D130,"PLAČANO",IF(TODAY()&gt;$C130,"ZAMUDA","ODPRTO"))))</f>
      </c>
    </row>
    <row r="131" spans="1:8" x14ac:dyDescent="0.25">
      <c r="A131" s="9"/>
      <c r="B131" s="9"/>
      <c r="C131" s="12">
        <f>IF($B131="","",DATE(Nastavitve!$B$2,$A131,IFERROR(VLOOKUP($B131,Najemniki!$A$2:$G$50,7,FALSE),Nastavitve!$B$3)))</f>
      </c>
      <c r="D131" s="13">
        <f>IF($B131="","",IFERROR(VLOOKUP($B131,Najemniki!$A$2:$G$50,5,FALSE),0))</f>
      </c>
      <c r="E131" s="11"/>
      <c r="F131" s="10"/>
      <c r="G131" s="13">
        <f>IF($B131="","",$D131-$E131)</f>
      </c>
      <c r="H131" s="14">
        <f>IF($B131="","",IF($D131&lt;=0,"",IF($E131&gt;=$D131,"PLAČANO",IF(TODAY()&gt;$C131,"ZAMUDA","ODPRTO"))))</f>
      </c>
    </row>
    <row r="132" spans="1:8" x14ac:dyDescent="0.25">
      <c r="A132" s="9"/>
      <c r="B132" s="9"/>
      <c r="C132" s="12">
        <f>IF($B132="","",DATE(Nastavitve!$B$2,$A132,IFERROR(VLOOKUP($B132,Najemniki!$A$2:$G$50,7,FALSE),Nastavitve!$B$3)))</f>
      </c>
      <c r="D132" s="13">
        <f>IF($B132="","",IFERROR(VLOOKUP($B132,Najemniki!$A$2:$G$50,5,FALSE),0))</f>
      </c>
      <c r="E132" s="11"/>
      <c r="F132" s="10"/>
      <c r="G132" s="13">
        <f>IF($B132="","",$D132-$E132)</f>
      </c>
      <c r="H132" s="14">
        <f>IF($B132="","",IF($D132&lt;=0,"",IF($E132&gt;=$D132,"PLAČANO",IF(TODAY()&gt;$C132,"ZAMUDA","ODPRTO"))))</f>
      </c>
    </row>
    <row r="133" spans="1:8" x14ac:dyDescent="0.25">
      <c r="A133" s="9"/>
      <c r="B133" s="9"/>
      <c r="C133" s="12">
        <f>IF($B133="","",DATE(Nastavitve!$B$2,$A133,IFERROR(VLOOKUP($B133,Najemniki!$A$2:$G$50,7,FALSE),Nastavitve!$B$3)))</f>
      </c>
      <c r="D133" s="13">
        <f>IF($B133="","",IFERROR(VLOOKUP($B133,Najemniki!$A$2:$G$50,5,FALSE),0))</f>
      </c>
      <c r="E133" s="11"/>
      <c r="F133" s="10"/>
      <c r="G133" s="13">
        <f>IF($B133="","",$D133-$E133)</f>
      </c>
      <c r="H133" s="14">
        <f>IF($B133="","",IF($D133&lt;=0,"",IF($E133&gt;=$D133,"PLAČANO",IF(TODAY()&gt;$C133,"ZAMUDA","ODPRTO"))))</f>
      </c>
    </row>
    <row r="134" spans="1:8" x14ac:dyDescent="0.25">
      <c r="A134" s="9"/>
      <c r="B134" s="9"/>
      <c r="C134" s="12">
        <f>IF($B134="","",DATE(Nastavitve!$B$2,$A134,IFERROR(VLOOKUP($B134,Najemniki!$A$2:$G$50,7,FALSE),Nastavitve!$B$3)))</f>
      </c>
      <c r="D134" s="13">
        <f>IF($B134="","",IFERROR(VLOOKUP($B134,Najemniki!$A$2:$G$50,5,FALSE),0))</f>
      </c>
      <c r="E134" s="11"/>
      <c r="F134" s="10"/>
      <c r="G134" s="13">
        <f>IF($B134="","",$D134-$E134)</f>
      </c>
      <c r="H134" s="14">
        <f>IF($B134="","",IF($D134&lt;=0,"",IF($E134&gt;=$D134,"PLAČANO",IF(TODAY()&gt;$C134,"ZAMUDA","ODPRTO"))))</f>
      </c>
    </row>
    <row r="135" spans="1:8" x14ac:dyDescent="0.25">
      <c r="A135" s="9"/>
      <c r="B135" s="9"/>
      <c r="C135" s="12">
        <f>IF($B135="","",DATE(Nastavitve!$B$2,$A135,IFERROR(VLOOKUP($B135,Najemniki!$A$2:$G$50,7,FALSE),Nastavitve!$B$3)))</f>
      </c>
      <c r="D135" s="13">
        <f>IF($B135="","",IFERROR(VLOOKUP($B135,Najemniki!$A$2:$G$50,5,FALSE),0))</f>
      </c>
      <c r="E135" s="11"/>
      <c r="F135" s="10"/>
      <c r="G135" s="13">
        <f>IF($B135="","",$D135-$E135)</f>
      </c>
      <c r="H135" s="14">
        <f>IF($B135="","",IF($D135&lt;=0,"",IF($E135&gt;=$D135,"PLAČANO",IF(TODAY()&gt;$C135,"ZAMUDA","ODPRTO"))))</f>
      </c>
    </row>
    <row r="136" spans="1:8" x14ac:dyDescent="0.25">
      <c r="A136" s="9"/>
      <c r="B136" s="9"/>
      <c r="C136" s="12">
        <f>IF($B136="","",DATE(Nastavitve!$B$2,$A136,IFERROR(VLOOKUP($B136,Najemniki!$A$2:$G$50,7,FALSE),Nastavitve!$B$3)))</f>
      </c>
      <c r="D136" s="13">
        <f>IF($B136="","",IFERROR(VLOOKUP($B136,Najemniki!$A$2:$G$50,5,FALSE),0))</f>
      </c>
      <c r="E136" s="11"/>
      <c r="F136" s="10"/>
      <c r="G136" s="13">
        <f>IF($B136="","",$D136-$E136)</f>
      </c>
      <c r="H136" s="14">
        <f>IF($B136="","",IF($D136&lt;=0,"",IF($E136&gt;=$D136,"PLAČANO",IF(TODAY()&gt;$C136,"ZAMUDA","ODPRTO"))))</f>
      </c>
    </row>
    <row r="137" spans="1:8" x14ac:dyDescent="0.25">
      <c r="A137" s="9"/>
      <c r="B137" s="9"/>
      <c r="C137" s="12">
        <f>IF($B137="","",DATE(Nastavitve!$B$2,$A137,IFERROR(VLOOKUP($B137,Najemniki!$A$2:$G$50,7,FALSE),Nastavitve!$B$3)))</f>
      </c>
      <c r="D137" s="13">
        <f>IF($B137="","",IFERROR(VLOOKUP($B137,Najemniki!$A$2:$G$50,5,FALSE),0))</f>
      </c>
      <c r="E137" s="11"/>
      <c r="F137" s="10"/>
      <c r="G137" s="13">
        <f>IF($B137="","",$D137-$E137)</f>
      </c>
      <c r="H137" s="14">
        <f>IF($B137="","",IF($D137&lt;=0,"",IF($E137&gt;=$D137,"PLAČANO",IF(TODAY()&gt;$C137,"ZAMUDA","ODPRTO"))))</f>
      </c>
    </row>
    <row r="138" spans="1:8" x14ac:dyDescent="0.25">
      <c r="A138" s="9"/>
      <c r="B138" s="9"/>
      <c r="C138" s="12">
        <f>IF($B138="","",DATE(Nastavitve!$B$2,$A138,IFERROR(VLOOKUP($B138,Najemniki!$A$2:$G$50,7,FALSE),Nastavitve!$B$3)))</f>
      </c>
      <c r="D138" s="13">
        <f>IF($B138="","",IFERROR(VLOOKUP($B138,Najemniki!$A$2:$G$50,5,FALSE),0))</f>
      </c>
      <c r="E138" s="11"/>
      <c r="F138" s="10"/>
      <c r="G138" s="13">
        <f>IF($B138="","",$D138-$E138)</f>
      </c>
      <c r="H138" s="14">
        <f>IF($B138="","",IF($D138&lt;=0,"",IF($E138&gt;=$D138,"PLAČANO",IF(TODAY()&gt;$C138,"ZAMUDA","ODPRTO"))))</f>
      </c>
    </row>
    <row r="139" spans="1:8" x14ac:dyDescent="0.25">
      <c r="A139" s="9"/>
      <c r="B139" s="9"/>
      <c r="C139" s="12">
        <f>IF($B139="","",DATE(Nastavitve!$B$2,$A139,IFERROR(VLOOKUP($B139,Najemniki!$A$2:$G$50,7,FALSE),Nastavitve!$B$3)))</f>
      </c>
      <c r="D139" s="13">
        <f>IF($B139="","",IFERROR(VLOOKUP($B139,Najemniki!$A$2:$G$50,5,FALSE),0))</f>
      </c>
      <c r="E139" s="11"/>
      <c r="F139" s="10"/>
      <c r="G139" s="13">
        <f>IF($B139="","",$D139-$E139)</f>
      </c>
      <c r="H139" s="14">
        <f>IF($B139="","",IF($D139&lt;=0,"",IF($E139&gt;=$D139,"PLAČANO",IF(TODAY()&gt;$C139,"ZAMUDA","ODPRTO"))))</f>
      </c>
    </row>
    <row r="140" spans="1:8" x14ac:dyDescent="0.25">
      <c r="A140" s="9"/>
      <c r="B140" s="9"/>
      <c r="C140" s="12">
        <f>IF($B140="","",DATE(Nastavitve!$B$2,$A140,IFERROR(VLOOKUP($B140,Najemniki!$A$2:$G$50,7,FALSE),Nastavitve!$B$3)))</f>
      </c>
      <c r="D140" s="13">
        <f>IF($B140="","",IFERROR(VLOOKUP($B140,Najemniki!$A$2:$G$50,5,FALSE),0))</f>
      </c>
      <c r="E140" s="11"/>
      <c r="F140" s="10"/>
      <c r="G140" s="13">
        <f>IF($B140="","",$D140-$E140)</f>
      </c>
      <c r="H140" s="14">
        <f>IF($B140="","",IF($D140&lt;=0,"",IF($E140&gt;=$D140,"PLAČANO",IF(TODAY()&gt;$C140,"ZAMUDA","ODPRTO"))))</f>
      </c>
    </row>
    <row r="141" spans="1:8" x14ac:dyDescent="0.25">
      <c r="A141" s="9"/>
      <c r="B141" s="9"/>
      <c r="C141" s="12">
        <f>IF($B141="","",DATE(Nastavitve!$B$2,$A141,IFERROR(VLOOKUP($B141,Najemniki!$A$2:$G$50,7,FALSE),Nastavitve!$B$3)))</f>
      </c>
      <c r="D141" s="13">
        <f>IF($B141="","",IFERROR(VLOOKUP($B141,Najemniki!$A$2:$G$50,5,FALSE),0))</f>
      </c>
      <c r="E141" s="11"/>
      <c r="F141" s="10"/>
      <c r="G141" s="13">
        <f>IF($B141="","",$D141-$E141)</f>
      </c>
      <c r="H141" s="14">
        <f>IF($B141="","",IF($D141&lt;=0,"",IF($E141&gt;=$D141,"PLAČANO",IF(TODAY()&gt;$C141,"ZAMUDA","ODPRTO"))))</f>
      </c>
    </row>
    <row r="142" spans="1:8" x14ac:dyDescent="0.25">
      <c r="A142" s="9"/>
      <c r="B142" s="9"/>
      <c r="C142" s="12">
        <f>IF($B142="","",DATE(Nastavitve!$B$2,$A142,IFERROR(VLOOKUP($B142,Najemniki!$A$2:$G$50,7,FALSE),Nastavitve!$B$3)))</f>
      </c>
      <c r="D142" s="13">
        <f>IF($B142="","",IFERROR(VLOOKUP($B142,Najemniki!$A$2:$G$50,5,FALSE),0))</f>
      </c>
      <c r="E142" s="11"/>
      <c r="F142" s="10"/>
      <c r="G142" s="13">
        <f>IF($B142="","",$D142-$E142)</f>
      </c>
      <c r="H142" s="14">
        <f>IF($B142="","",IF($D142&lt;=0,"",IF($E142&gt;=$D142,"PLAČANO",IF(TODAY()&gt;$C142,"ZAMUDA","ODPRTO"))))</f>
      </c>
    </row>
    <row r="143" spans="1:8" x14ac:dyDescent="0.25">
      <c r="A143" s="9"/>
      <c r="B143" s="9"/>
      <c r="C143" s="12">
        <f>IF($B143="","",DATE(Nastavitve!$B$2,$A143,IFERROR(VLOOKUP($B143,Najemniki!$A$2:$G$50,7,FALSE),Nastavitve!$B$3)))</f>
      </c>
      <c r="D143" s="13">
        <f>IF($B143="","",IFERROR(VLOOKUP($B143,Najemniki!$A$2:$G$50,5,FALSE),0))</f>
      </c>
      <c r="E143" s="11"/>
      <c r="F143" s="10"/>
      <c r="G143" s="13">
        <f>IF($B143="","",$D143-$E143)</f>
      </c>
      <c r="H143" s="14">
        <f>IF($B143="","",IF($D143&lt;=0,"",IF($E143&gt;=$D143,"PLAČANO",IF(TODAY()&gt;$C143,"ZAMUDA","ODPRTO"))))</f>
      </c>
    </row>
    <row r="144" spans="1:8" x14ac:dyDescent="0.25">
      <c r="A144" s="9"/>
      <c r="B144" s="9"/>
      <c r="C144" s="12">
        <f>IF($B144="","",DATE(Nastavitve!$B$2,$A144,IFERROR(VLOOKUP($B144,Najemniki!$A$2:$G$50,7,FALSE),Nastavitve!$B$3)))</f>
      </c>
      <c r="D144" s="13">
        <f>IF($B144="","",IFERROR(VLOOKUP($B144,Najemniki!$A$2:$G$50,5,FALSE),0))</f>
      </c>
      <c r="E144" s="11"/>
      <c r="F144" s="10"/>
      <c r="G144" s="13">
        <f>IF($B144="","",$D144-$E144)</f>
      </c>
      <c r="H144" s="14">
        <f>IF($B144="","",IF($D144&lt;=0,"",IF($E144&gt;=$D144,"PLAČANO",IF(TODAY()&gt;$C144,"ZAMUDA","ODPRTO"))))</f>
      </c>
    </row>
    <row r="145" spans="1:8" x14ac:dyDescent="0.25">
      <c r="A145" s="9"/>
      <c r="B145" s="9"/>
      <c r="C145" s="12">
        <f>IF($B145="","",DATE(Nastavitve!$B$2,$A145,IFERROR(VLOOKUP($B145,Najemniki!$A$2:$G$50,7,FALSE),Nastavitve!$B$3)))</f>
      </c>
      <c r="D145" s="13">
        <f>IF($B145="","",IFERROR(VLOOKUP($B145,Najemniki!$A$2:$G$50,5,FALSE),0))</f>
      </c>
      <c r="E145" s="11"/>
      <c r="F145" s="10"/>
      <c r="G145" s="13">
        <f>IF($B145="","",$D145-$E145)</f>
      </c>
      <c r="H145" s="14">
        <f>IF($B145="","",IF($D145&lt;=0,"",IF($E145&gt;=$D145,"PLAČANO",IF(TODAY()&gt;$C145,"ZAMUDA","ODPRTO"))))</f>
      </c>
    </row>
    <row r="146" spans="1:8" x14ac:dyDescent="0.25">
      <c r="A146" s="9"/>
      <c r="B146" s="9"/>
      <c r="C146" s="12">
        <f>IF($B146="","",DATE(Nastavitve!$B$2,$A146,IFERROR(VLOOKUP($B146,Najemniki!$A$2:$G$50,7,FALSE),Nastavitve!$B$3)))</f>
      </c>
      <c r="D146" s="13">
        <f>IF($B146="","",IFERROR(VLOOKUP($B146,Najemniki!$A$2:$G$50,5,FALSE),0))</f>
      </c>
      <c r="E146" s="11"/>
      <c r="F146" s="10"/>
      <c r="G146" s="13">
        <f>IF($B146="","",$D146-$E146)</f>
      </c>
      <c r="H146" s="14">
        <f>IF($B146="","",IF($D146&lt;=0,"",IF($E146&gt;=$D146,"PLAČANO",IF(TODAY()&gt;$C146,"ZAMUDA","ODPRTO"))))</f>
      </c>
    </row>
    <row r="147" spans="1:8" x14ac:dyDescent="0.25">
      <c r="A147" s="9"/>
      <c r="B147" s="9"/>
      <c r="C147" s="12">
        <f>IF($B147="","",DATE(Nastavitve!$B$2,$A147,IFERROR(VLOOKUP($B147,Najemniki!$A$2:$G$50,7,FALSE),Nastavitve!$B$3)))</f>
      </c>
      <c r="D147" s="13">
        <f>IF($B147="","",IFERROR(VLOOKUP($B147,Najemniki!$A$2:$G$50,5,FALSE),0))</f>
      </c>
      <c r="E147" s="11"/>
      <c r="F147" s="10"/>
      <c r="G147" s="13">
        <f>IF($B147="","",$D147-$E147)</f>
      </c>
      <c r="H147" s="14">
        <f>IF($B147="","",IF($D147&lt;=0,"",IF($E147&gt;=$D147,"PLAČANO",IF(TODAY()&gt;$C147,"ZAMUDA","ODPRTO"))))</f>
      </c>
    </row>
    <row r="148" spans="1:8" x14ac:dyDescent="0.25">
      <c r="A148" s="9"/>
      <c r="B148" s="9"/>
      <c r="C148" s="12">
        <f>IF($B148="","",DATE(Nastavitve!$B$2,$A148,IFERROR(VLOOKUP($B148,Najemniki!$A$2:$G$50,7,FALSE),Nastavitve!$B$3)))</f>
      </c>
      <c r="D148" s="13">
        <f>IF($B148="","",IFERROR(VLOOKUP($B148,Najemniki!$A$2:$G$50,5,FALSE),0))</f>
      </c>
      <c r="E148" s="11"/>
      <c r="F148" s="10"/>
      <c r="G148" s="13">
        <f>IF($B148="","",$D148-$E148)</f>
      </c>
      <c r="H148" s="14">
        <f>IF($B148="","",IF($D148&lt;=0,"",IF($E148&gt;=$D148,"PLAČANO",IF(TODAY()&gt;$C148,"ZAMUDA","ODPRTO"))))</f>
      </c>
    </row>
    <row r="149" spans="1:8" x14ac:dyDescent="0.25">
      <c r="A149" s="9"/>
      <c r="B149" s="9"/>
      <c r="C149" s="12">
        <f>IF($B149="","",DATE(Nastavitve!$B$2,$A149,IFERROR(VLOOKUP($B149,Najemniki!$A$2:$G$50,7,FALSE),Nastavitve!$B$3)))</f>
      </c>
      <c r="D149" s="13">
        <f>IF($B149="","",IFERROR(VLOOKUP($B149,Najemniki!$A$2:$G$50,5,FALSE),0))</f>
      </c>
      <c r="E149" s="11"/>
      <c r="F149" s="10"/>
      <c r="G149" s="13">
        <f>IF($B149="","",$D149-$E149)</f>
      </c>
      <c r="H149" s="14">
        <f>IF($B149="","",IF($D149&lt;=0,"",IF($E149&gt;=$D149,"PLAČANO",IF(TODAY()&gt;$C149,"ZAMUDA","ODPRTO"))))</f>
      </c>
    </row>
    <row r="150" spans="1:8" x14ac:dyDescent="0.25">
      <c r="A150" s="9"/>
      <c r="B150" s="9"/>
      <c r="C150" s="12">
        <f>IF($B150="","",DATE(Nastavitve!$B$2,$A150,IFERROR(VLOOKUP($B150,Najemniki!$A$2:$G$50,7,FALSE),Nastavitve!$B$3)))</f>
      </c>
      <c r="D150" s="13">
        <f>IF($B150="","",IFERROR(VLOOKUP($B150,Najemniki!$A$2:$G$50,5,FALSE),0))</f>
      </c>
      <c r="E150" s="11"/>
      <c r="F150" s="10"/>
      <c r="G150" s="13">
        <f>IF($B150="","",$D150-$E150)</f>
      </c>
      <c r="H150" s="14">
        <f>IF($B150="","",IF($D150&lt;=0,"",IF($E150&gt;=$D150,"PLAČANO",IF(TODAY()&gt;$C150,"ZAMUDA","ODPRTO"))))</f>
      </c>
    </row>
    <row r="151" spans="1:8" x14ac:dyDescent="0.25">
      <c r="A151" s="9"/>
      <c r="B151" s="9"/>
      <c r="C151" s="12">
        <f>IF($B151="","",DATE(Nastavitve!$B$2,$A151,IFERROR(VLOOKUP($B151,Najemniki!$A$2:$G$50,7,FALSE),Nastavitve!$B$3)))</f>
      </c>
      <c r="D151" s="13">
        <f>IF($B151="","",IFERROR(VLOOKUP($B151,Najemniki!$A$2:$G$50,5,FALSE),0))</f>
      </c>
      <c r="E151" s="11"/>
      <c r="F151" s="10"/>
      <c r="G151" s="13">
        <f>IF($B151="","",$D151-$E151)</f>
      </c>
      <c r="H151" s="14">
        <f>IF($B151="","",IF($D151&lt;=0,"",IF($E151&gt;=$D151,"PLAČANO",IF(TODAY()&gt;$C151,"ZAMUDA","ODPRTO"))))</f>
      </c>
    </row>
    <row r="152" spans="1:8" x14ac:dyDescent="0.25">
      <c r="A152" s="9"/>
      <c r="B152" s="9"/>
      <c r="C152" s="12">
        <f>IF($B152="","",DATE(Nastavitve!$B$2,$A152,IFERROR(VLOOKUP($B152,Najemniki!$A$2:$G$50,7,FALSE),Nastavitve!$B$3)))</f>
      </c>
      <c r="D152" s="13">
        <f>IF($B152="","",IFERROR(VLOOKUP($B152,Najemniki!$A$2:$G$50,5,FALSE),0))</f>
      </c>
      <c r="E152" s="11"/>
      <c r="F152" s="10"/>
      <c r="G152" s="13">
        <f>IF($B152="","",$D152-$E152)</f>
      </c>
      <c r="H152" s="14">
        <f>IF($B152="","",IF($D152&lt;=0,"",IF($E152&gt;=$D152,"PLAČANO",IF(TODAY()&gt;$C152,"ZAMUDA","ODPRTO"))))</f>
      </c>
    </row>
    <row r="153" spans="1:8" x14ac:dyDescent="0.25">
      <c r="A153" s="9"/>
      <c r="B153" s="9"/>
      <c r="C153" s="12">
        <f>IF($B153="","",DATE(Nastavitve!$B$2,$A153,IFERROR(VLOOKUP($B153,Najemniki!$A$2:$G$50,7,FALSE),Nastavitve!$B$3)))</f>
      </c>
      <c r="D153" s="13">
        <f>IF($B153="","",IFERROR(VLOOKUP($B153,Najemniki!$A$2:$G$50,5,FALSE),0))</f>
      </c>
      <c r="E153" s="11"/>
      <c r="F153" s="10"/>
      <c r="G153" s="13">
        <f>IF($B153="","",$D153-$E153)</f>
      </c>
      <c r="H153" s="14">
        <f>IF($B153="","",IF($D153&lt;=0,"",IF($E153&gt;=$D153,"PLAČANO",IF(TODAY()&gt;$C153,"ZAMUDA","ODPRTO"))))</f>
      </c>
    </row>
    <row r="154" spans="1:8" x14ac:dyDescent="0.25">
      <c r="A154" s="9"/>
      <c r="B154" s="9"/>
      <c r="C154" s="12">
        <f>IF($B154="","",DATE(Nastavitve!$B$2,$A154,IFERROR(VLOOKUP($B154,Najemniki!$A$2:$G$50,7,FALSE),Nastavitve!$B$3)))</f>
      </c>
      <c r="D154" s="13">
        <f>IF($B154="","",IFERROR(VLOOKUP($B154,Najemniki!$A$2:$G$50,5,FALSE),0))</f>
      </c>
      <c r="E154" s="11"/>
      <c r="F154" s="10"/>
      <c r="G154" s="13">
        <f>IF($B154="","",$D154-$E154)</f>
      </c>
      <c r="H154" s="14">
        <f>IF($B154="","",IF($D154&lt;=0,"",IF($E154&gt;=$D154,"PLAČANO",IF(TODAY()&gt;$C154,"ZAMUDA","ODPRTO"))))</f>
      </c>
    </row>
    <row r="155" spans="1:8" x14ac:dyDescent="0.25">
      <c r="A155" s="9"/>
      <c r="B155" s="9"/>
      <c r="C155" s="12">
        <f>IF($B155="","",DATE(Nastavitve!$B$2,$A155,IFERROR(VLOOKUP($B155,Najemniki!$A$2:$G$50,7,FALSE),Nastavitve!$B$3)))</f>
      </c>
      <c r="D155" s="13">
        <f>IF($B155="","",IFERROR(VLOOKUP($B155,Najemniki!$A$2:$G$50,5,FALSE),0))</f>
      </c>
      <c r="E155" s="11"/>
      <c r="F155" s="10"/>
      <c r="G155" s="13">
        <f>IF($B155="","",$D155-$E155)</f>
      </c>
      <c r="H155" s="14">
        <f>IF($B155="","",IF($D155&lt;=0,"",IF($E155&gt;=$D155,"PLAČANO",IF(TODAY()&gt;$C155,"ZAMUDA","ODPRTO"))))</f>
      </c>
    </row>
    <row r="156" spans="1:8" x14ac:dyDescent="0.25">
      <c r="A156" s="9"/>
      <c r="B156" s="9"/>
      <c r="C156" s="12">
        <f>IF($B156="","",DATE(Nastavitve!$B$2,$A156,IFERROR(VLOOKUP($B156,Najemniki!$A$2:$G$50,7,FALSE),Nastavitve!$B$3)))</f>
      </c>
      <c r="D156" s="13">
        <f>IF($B156="","",IFERROR(VLOOKUP($B156,Najemniki!$A$2:$G$50,5,FALSE),0))</f>
      </c>
      <c r="E156" s="11"/>
      <c r="F156" s="10"/>
      <c r="G156" s="13">
        <f>IF($B156="","",$D156-$E156)</f>
      </c>
      <c r="H156" s="14">
        <f>IF($B156="","",IF($D156&lt;=0,"",IF($E156&gt;=$D156,"PLAČANO",IF(TODAY()&gt;$C156,"ZAMUDA","ODPRTO"))))</f>
      </c>
    </row>
    <row r="157" spans="1:8" x14ac:dyDescent="0.25">
      <c r="A157" s="9"/>
      <c r="B157" s="9"/>
      <c r="C157" s="12">
        <f>IF($B157="","",DATE(Nastavitve!$B$2,$A157,IFERROR(VLOOKUP($B157,Najemniki!$A$2:$G$50,7,FALSE),Nastavitve!$B$3)))</f>
      </c>
      <c r="D157" s="13">
        <f>IF($B157="","",IFERROR(VLOOKUP($B157,Najemniki!$A$2:$G$50,5,FALSE),0))</f>
      </c>
      <c r="E157" s="11"/>
      <c r="F157" s="10"/>
      <c r="G157" s="13">
        <f>IF($B157="","",$D157-$E157)</f>
      </c>
      <c r="H157" s="14">
        <f>IF($B157="","",IF($D157&lt;=0,"",IF($E157&gt;=$D157,"PLAČANO",IF(TODAY()&gt;$C157,"ZAMUDA","ODPRTO"))))</f>
      </c>
    </row>
    <row r="158" spans="1:8" x14ac:dyDescent="0.25">
      <c r="A158" s="9"/>
      <c r="B158" s="9"/>
      <c r="C158" s="12">
        <f>IF($B158="","",DATE(Nastavitve!$B$2,$A158,IFERROR(VLOOKUP($B158,Najemniki!$A$2:$G$50,7,FALSE),Nastavitve!$B$3)))</f>
      </c>
      <c r="D158" s="13">
        <f>IF($B158="","",IFERROR(VLOOKUP($B158,Najemniki!$A$2:$G$50,5,FALSE),0))</f>
      </c>
      <c r="E158" s="11"/>
      <c r="F158" s="10"/>
      <c r="G158" s="13">
        <f>IF($B158="","",$D158-$E158)</f>
      </c>
      <c r="H158" s="14">
        <f>IF($B158="","",IF($D158&lt;=0,"",IF($E158&gt;=$D158,"PLAČANO",IF(TODAY()&gt;$C158,"ZAMUDA","ODPRTO"))))</f>
      </c>
    </row>
    <row r="159" spans="1:8" x14ac:dyDescent="0.25">
      <c r="A159" s="9"/>
      <c r="B159" s="9"/>
      <c r="C159" s="12">
        <f>IF($B159="","",DATE(Nastavitve!$B$2,$A159,IFERROR(VLOOKUP($B159,Najemniki!$A$2:$G$50,7,FALSE),Nastavitve!$B$3)))</f>
      </c>
      <c r="D159" s="13">
        <f>IF($B159="","",IFERROR(VLOOKUP($B159,Najemniki!$A$2:$G$50,5,FALSE),0))</f>
      </c>
      <c r="E159" s="11"/>
      <c r="F159" s="10"/>
      <c r="G159" s="13">
        <f>IF($B159="","",$D159-$E159)</f>
      </c>
      <c r="H159" s="14">
        <f>IF($B159="","",IF($D159&lt;=0,"",IF($E159&gt;=$D159,"PLAČANO",IF(TODAY()&gt;$C159,"ZAMUDA","ODPRTO"))))</f>
      </c>
    </row>
    <row r="160" spans="1:8" x14ac:dyDescent="0.25">
      <c r="A160" s="9"/>
      <c r="B160" s="9"/>
      <c r="C160" s="12">
        <f>IF($B160="","",DATE(Nastavitve!$B$2,$A160,IFERROR(VLOOKUP($B160,Najemniki!$A$2:$G$50,7,FALSE),Nastavitve!$B$3)))</f>
      </c>
      <c r="D160" s="13">
        <f>IF($B160="","",IFERROR(VLOOKUP($B160,Najemniki!$A$2:$G$50,5,FALSE),0))</f>
      </c>
      <c r="E160" s="11"/>
      <c r="F160" s="10"/>
      <c r="G160" s="13">
        <f>IF($B160="","",$D160-$E160)</f>
      </c>
      <c r="H160" s="14">
        <f>IF($B160="","",IF($D160&lt;=0,"",IF($E160&gt;=$D160,"PLAČANO",IF(TODAY()&gt;$C160,"ZAMUDA","ODPRTO"))))</f>
      </c>
    </row>
    <row r="161" spans="1:8" x14ac:dyDescent="0.25">
      <c r="A161" s="9"/>
      <c r="B161" s="9"/>
      <c r="C161" s="12">
        <f>IF($B161="","",DATE(Nastavitve!$B$2,$A161,IFERROR(VLOOKUP($B161,Najemniki!$A$2:$G$50,7,FALSE),Nastavitve!$B$3)))</f>
      </c>
      <c r="D161" s="13">
        <f>IF($B161="","",IFERROR(VLOOKUP($B161,Najemniki!$A$2:$G$50,5,FALSE),0))</f>
      </c>
      <c r="E161" s="11"/>
      <c r="F161" s="10"/>
      <c r="G161" s="13">
        <f>IF($B161="","",$D161-$E161)</f>
      </c>
      <c r="H161" s="14">
        <f>IF($B161="","",IF($D161&lt;=0,"",IF($E161&gt;=$D161,"PLAČANO",IF(TODAY()&gt;$C161,"ZAMUDA","ODPRTO"))))</f>
      </c>
    </row>
    <row r="162" spans="1:8" x14ac:dyDescent="0.25">
      <c r="A162" s="9"/>
      <c r="B162" s="9"/>
      <c r="C162" s="12">
        <f>IF($B162="","",DATE(Nastavitve!$B$2,$A162,IFERROR(VLOOKUP($B162,Najemniki!$A$2:$G$50,7,FALSE),Nastavitve!$B$3)))</f>
      </c>
      <c r="D162" s="13">
        <f>IF($B162="","",IFERROR(VLOOKUP($B162,Najemniki!$A$2:$G$50,5,FALSE),0))</f>
      </c>
      <c r="E162" s="11"/>
      <c r="F162" s="10"/>
      <c r="G162" s="13">
        <f>IF($B162="","",$D162-$E162)</f>
      </c>
      <c r="H162" s="14">
        <f>IF($B162="","",IF($D162&lt;=0,"",IF($E162&gt;=$D162,"PLAČANO",IF(TODAY()&gt;$C162,"ZAMUDA","ODPRTO"))))</f>
      </c>
    </row>
    <row r="163" spans="1:8" x14ac:dyDescent="0.25">
      <c r="A163" s="9"/>
      <c r="B163" s="9"/>
      <c r="C163" s="12">
        <f>IF($B163="","",DATE(Nastavitve!$B$2,$A163,IFERROR(VLOOKUP($B163,Najemniki!$A$2:$G$50,7,FALSE),Nastavitve!$B$3)))</f>
      </c>
      <c r="D163" s="13">
        <f>IF($B163="","",IFERROR(VLOOKUP($B163,Najemniki!$A$2:$G$50,5,FALSE),0))</f>
      </c>
      <c r="E163" s="11"/>
      <c r="F163" s="10"/>
      <c r="G163" s="13">
        <f>IF($B163="","",$D163-$E163)</f>
      </c>
      <c r="H163" s="14">
        <f>IF($B163="","",IF($D163&lt;=0,"",IF($E163&gt;=$D163,"PLAČANO",IF(TODAY()&gt;$C163,"ZAMUDA","ODPRTO"))))</f>
      </c>
    </row>
    <row r="164" spans="1:8" x14ac:dyDescent="0.25">
      <c r="A164" s="9"/>
      <c r="B164" s="9"/>
      <c r="C164" s="12">
        <f>IF($B164="","",DATE(Nastavitve!$B$2,$A164,IFERROR(VLOOKUP($B164,Najemniki!$A$2:$G$50,7,FALSE),Nastavitve!$B$3)))</f>
      </c>
      <c r="D164" s="13">
        <f>IF($B164="","",IFERROR(VLOOKUP($B164,Najemniki!$A$2:$G$50,5,FALSE),0))</f>
      </c>
      <c r="E164" s="11"/>
      <c r="F164" s="10"/>
      <c r="G164" s="13">
        <f>IF($B164="","",$D164-$E164)</f>
      </c>
      <c r="H164" s="14">
        <f>IF($B164="","",IF($D164&lt;=0,"",IF($E164&gt;=$D164,"PLAČANO",IF(TODAY()&gt;$C164,"ZAMUDA","ODPRTO"))))</f>
      </c>
    </row>
    <row r="165" spans="1:8" x14ac:dyDescent="0.25">
      <c r="A165" s="9"/>
      <c r="B165" s="9"/>
      <c r="C165" s="12">
        <f>IF($B165="","",DATE(Nastavitve!$B$2,$A165,IFERROR(VLOOKUP($B165,Najemniki!$A$2:$G$50,7,FALSE),Nastavitve!$B$3)))</f>
      </c>
      <c r="D165" s="13">
        <f>IF($B165="","",IFERROR(VLOOKUP($B165,Najemniki!$A$2:$G$50,5,FALSE),0))</f>
      </c>
      <c r="E165" s="11"/>
      <c r="F165" s="10"/>
      <c r="G165" s="13">
        <f>IF($B165="","",$D165-$E165)</f>
      </c>
      <c r="H165" s="14">
        <f>IF($B165="","",IF($D165&lt;=0,"",IF($E165&gt;=$D165,"PLAČANO",IF(TODAY()&gt;$C165,"ZAMUDA","ODPRTO"))))</f>
      </c>
    </row>
    <row r="166" spans="1:8" x14ac:dyDescent="0.25">
      <c r="A166" s="9"/>
      <c r="B166" s="9"/>
      <c r="C166" s="12">
        <f>IF($B166="","",DATE(Nastavitve!$B$2,$A166,IFERROR(VLOOKUP($B166,Najemniki!$A$2:$G$50,7,FALSE),Nastavitve!$B$3)))</f>
      </c>
      <c r="D166" s="13">
        <f>IF($B166="","",IFERROR(VLOOKUP($B166,Najemniki!$A$2:$G$50,5,FALSE),0))</f>
      </c>
      <c r="E166" s="11"/>
      <c r="F166" s="10"/>
      <c r="G166" s="13">
        <f>IF($B166="","",$D166-$E166)</f>
      </c>
      <c r="H166" s="14">
        <f>IF($B166="","",IF($D166&lt;=0,"",IF($E166&gt;=$D166,"PLAČANO",IF(TODAY()&gt;$C166,"ZAMUDA","ODPRTO"))))</f>
      </c>
    </row>
    <row r="167" spans="1:8" x14ac:dyDescent="0.25">
      <c r="A167" s="9"/>
      <c r="B167" s="9"/>
      <c r="C167" s="12">
        <f>IF($B167="","",DATE(Nastavitve!$B$2,$A167,IFERROR(VLOOKUP($B167,Najemniki!$A$2:$G$50,7,FALSE),Nastavitve!$B$3)))</f>
      </c>
      <c r="D167" s="13">
        <f>IF($B167="","",IFERROR(VLOOKUP($B167,Najemniki!$A$2:$G$50,5,FALSE),0))</f>
      </c>
      <c r="E167" s="11"/>
      <c r="F167" s="10"/>
      <c r="G167" s="13">
        <f>IF($B167="","",$D167-$E167)</f>
      </c>
      <c r="H167" s="14">
        <f>IF($B167="","",IF($D167&lt;=0,"",IF($E167&gt;=$D167,"PLAČANO",IF(TODAY()&gt;$C167,"ZAMUDA","ODPRTO"))))</f>
      </c>
    </row>
    <row r="168" spans="1:8" x14ac:dyDescent="0.25">
      <c r="A168" s="9"/>
      <c r="B168" s="9"/>
      <c r="C168" s="12">
        <f>IF($B168="","",DATE(Nastavitve!$B$2,$A168,IFERROR(VLOOKUP($B168,Najemniki!$A$2:$G$50,7,FALSE),Nastavitve!$B$3)))</f>
      </c>
      <c r="D168" s="13">
        <f>IF($B168="","",IFERROR(VLOOKUP($B168,Najemniki!$A$2:$G$50,5,FALSE),0))</f>
      </c>
      <c r="E168" s="11"/>
      <c r="F168" s="10"/>
      <c r="G168" s="13">
        <f>IF($B168="","",$D168-$E168)</f>
      </c>
      <c r="H168" s="14">
        <f>IF($B168="","",IF($D168&lt;=0,"",IF($E168&gt;=$D168,"PLAČANO",IF(TODAY()&gt;$C168,"ZAMUDA","ODPRTO"))))</f>
      </c>
    </row>
    <row r="169" spans="1:8" x14ac:dyDescent="0.25">
      <c r="A169" s="9"/>
      <c r="B169" s="9"/>
      <c r="C169" s="12">
        <f>IF($B169="","",DATE(Nastavitve!$B$2,$A169,IFERROR(VLOOKUP($B169,Najemniki!$A$2:$G$50,7,FALSE),Nastavitve!$B$3)))</f>
      </c>
      <c r="D169" s="13">
        <f>IF($B169="","",IFERROR(VLOOKUP($B169,Najemniki!$A$2:$G$50,5,FALSE),0))</f>
      </c>
      <c r="E169" s="11"/>
      <c r="F169" s="10"/>
      <c r="G169" s="13">
        <f>IF($B169="","",$D169-$E169)</f>
      </c>
      <c r="H169" s="14">
        <f>IF($B169="","",IF($D169&lt;=0,"",IF($E169&gt;=$D169,"PLAČANO",IF(TODAY()&gt;$C169,"ZAMUDA","ODPRTO"))))</f>
      </c>
    </row>
    <row r="170" spans="1:8" x14ac:dyDescent="0.25">
      <c r="A170" s="9"/>
      <c r="B170" s="9"/>
      <c r="C170" s="12">
        <f>IF($B170="","",DATE(Nastavitve!$B$2,$A170,IFERROR(VLOOKUP($B170,Najemniki!$A$2:$G$50,7,FALSE),Nastavitve!$B$3)))</f>
      </c>
      <c r="D170" s="13">
        <f>IF($B170="","",IFERROR(VLOOKUP($B170,Najemniki!$A$2:$G$50,5,FALSE),0))</f>
      </c>
      <c r="E170" s="11"/>
      <c r="F170" s="10"/>
      <c r="G170" s="13">
        <f>IF($B170="","",$D170-$E170)</f>
      </c>
      <c r="H170" s="14">
        <f>IF($B170="","",IF($D170&lt;=0,"",IF($E170&gt;=$D170,"PLAČANO",IF(TODAY()&gt;$C170,"ZAMUDA","ODPRTO"))))</f>
      </c>
    </row>
    <row r="171" spans="1:8" x14ac:dyDescent="0.25">
      <c r="A171" s="9"/>
      <c r="B171" s="9"/>
      <c r="C171" s="12">
        <f>IF($B171="","",DATE(Nastavitve!$B$2,$A171,IFERROR(VLOOKUP($B171,Najemniki!$A$2:$G$50,7,FALSE),Nastavitve!$B$3)))</f>
      </c>
      <c r="D171" s="13">
        <f>IF($B171="","",IFERROR(VLOOKUP($B171,Najemniki!$A$2:$G$50,5,FALSE),0))</f>
      </c>
      <c r="E171" s="11"/>
      <c r="F171" s="10"/>
      <c r="G171" s="13">
        <f>IF($B171="","",$D171-$E171)</f>
      </c>
      <c r="H171" s="14">
        <f>IF($B171="","",IF($D171&lt;=0,"",IF($E171&gt;=$D171,"PLAČANO",IF(TODAY()&gt;$C171,"ZAMUDA","ODPRTO"))))</f>
      </c>
    </row>
    <row r="172" spans="1:8" x14ac:dyDescent="0.25">
      <c r="A172" s="9"/>
      <c r="B172" s="9"/>
      <c r="C172" s="12">
        <f>IF($B172="","",DATE(Nastavitve!$B$2,$A172,IFERROR(VLOOKUP($B172,Najemniki!$A$2:$G$50,7,FALSE),Nastavitve!$B$3)))</f>
      </c>
      <c r="D172" s="13">
        <f>IF($B172="","",IFERROR(VLOOKUP($B172,Najemniki!$A$2:$G$50,5,FALSE),0))</f>
      </c>
      <c r="E172" s="11"/>
      <c r="F172" s="10"/>
      <c r="G172" s="13">
        <f>IF($B172="","",$D172-$E172)</f>
      </c>
      <c r="H172" s="14">
        <f>IF($B172="","",IF($D172&lt;=0,"",IF($E172&gt;=$D172,"PLAČANO",IF(TODAY()&gt;$C172,"ZAMUDA","ODPRTO"))))</f>
      </c>
    </row>
    <row r="173" spans="1:8" x14ac:dyDescent="0.25">
      <c r="A173" s="9"/>
      <c r="B173" s="9"/>
      <c r="C173" s="12">
        <f>IF($B173="","",DATE(Nastavitve!$B$2,$A173,IFERROR(VLOOKUP($B173,Najemniki!$A$2:$G$50,7,FALSE),Nastavitve!$B$3)))</f>
      </c>
      <c r="D173" s="13">
        <f>IF($B173="","",IFERROR(VLOOKUP($B173,Najemniki!$A$2:$G$50,5,FALSE),0))</f>
      </c>
      <c r="E173" s="11"/>
      <c r="F173" s="10"/>
      <c r="G173" s="13">
        <f>IF($B173="","",$D173-$E173)</f>
      </c>
      <c r="H173" s="14">
        <f>IF($B173="","",IF($D173&lt;=0,"",IF($E173&gt;=$D173,"PLAČANO",IF(TODAY()&gt;$C173,"ZAMUDA","ODPRTO"))))</f>
      </c>
    </row>
    <row r="174" spans="1:8" x14ac:dyDescent="0.25">
      <c r="A174" s="9"/>
      <c r="B174" s="9"/>
      <c r="C174" s="12">
        <f>IF($B174="","",DATE(Nastavitve!$B$2,$A174,IFERROR(VLOOKUP($B174,Najemniki!$A$2:$G$50,7,FALSE),Nastavitve!$B$3)))</f>
      </c>
      <c r="D174" s="13">
        <f>IF($B174="","",IFERROR(VLOOKUP($B174,Najemniki!$A$2:$G$50,5,FALSE),0))</f>
      </c>
      <c r="E174" s="11"/>
      <c r="F174" s="10"/>
      <c r="G174" s="13">
        <f>IF($B174="","",$D174-$E174)</f>
      </c>
      <c r="H174" s="14">
        <f>IF($B174="","",IF($D174&lt;=0,"",IF($E174&gt;=$D174,"PLAČANO",IF(TODAY()&gt;$C174,"ZAMUDA","ODPRTO"))))</f>
      </c>
    </row>
    <row r="175" spans="1:8" x14ac:dyDescent="0.25">
      <c r="A175" s="9"/>
      <c r="B175" s="9"/>
      <c r="C175" s="12">
        <f>IF($B175="","",DATE(Nastavitve!$B$2,$A175,IFERROR(VLOOKUP($B175,Najemniki!$A$2:$G$50,7,FALSE),Nastavitve!$B$3)))</f>
      </c>
      <c r="D175" s="13">
        <f>IF($B175="","",IFERROR(VLOOKUP($B175,Najemniki!$A$2:$G$50,5,FALSE),0))</f>
      </c>
      <c r="E175" s="11"/>
      <c r="F175" s="10"/>
      <c r="G175" s="13">
        <f>IF($B175="","",$D175-$E175)</f>
      </c>
      <c r="H175" s="14">
        <f>IF($B175="","",IF($D175&lt;=0,"",IF($E175&gt;=$D175,"PLAČANO",IF(TODAY()&gt;$C175,"ZAMUDA","ODPRTO"))))</f>
      </c>
    </row>
    <row r="176" spans="1:8" x14ac:dyDescent="0.25">
      <c r="A176" s="9"/>
      <c r="B176" s="9"/>
      <c r="C176" s="12">
        <f>IF($B176="","",DATE(Nastavitve!$B$2,$A176,IFERROR(VLOOKUP($B176,Najemniki!$A$2:$G$50,7,FALSE),Nastavitve!$B$3)))</f>
      </c>
      <c r="D176" s="13">
        <f>IF($B176="","",IFERROR(VLOOKUP($B176,Najemniki!$A$2:$G$50,5,FALSE),0))</f>
      </c>
      <c r="E176" s="11"/>
      <c r="F176" s="10"/>
      <c r="G176" s="13">
        <f>IF($B176="","",$D176-$E176)</f>
      </c>
      <c r="H176" s="14">
        <f>IF($B176="","",IF($D176&lt;=0,"",IF($E176&gt;=$D176,"PLAČANO",IF(TODAY()&gt;$C176,"ZAMUDA","ODPRTO"))))</f>
      </c>
    </row>
    <row r="177" spans="1:8" x14ac:dyDescent="0.25">
      <c r="A177" s="9"/>
      <c r="B177" s="9"/>
      <c r="C177" s="12">
        <f>IF($B177="","",DATE(Nastavitve!$B$2,$A177,IFERROR(VLOOKUP($B177,Najemniki!$A$2:$G$50,7,FALSE),Nastavitve!$B$3)))</f>
      </c>
      <c r="D177" s="13">
        <f>IF($B177="","",IFERROR(VLOOKUP($B177,Najemniki!$A$2:$G$50,5,FALSE),0))</f>
      </c>
      <c r="E177" s="11"/>
      <c r="F177" s="10"/>
      <c r="G177" s="13">
        <f>IF($B177="","",$D177-$E177)</f>
      </c>
      <c r="H177" s="14">
        <f>IF($B177="","",IF($D177&lt;=0,"",IF($E177&gt;=$D177,"PLAČANO",IF(TODAY()&gt;$C177,"ZAMUDA","ODPRTO"))))</f>
      </c>
    </row>
    <row r="178" spans="1:8" x14ac:dyDescent="0.25">
      <c r="A178" s="9"/>
      <c r="B178" s="9"/>
      <c r="C178" s="12">
        <f>IF($B178="","",DATE(Nastavitve!$B$2,$A178,IFERROR(VLOOKUP($B178,Najemniki!$A$2:$G$50,7,FALSE),Nastavitve!$B$3)))</f>
      </c>
      <c r="D178" s="13">
        <f>IF($B178="","",IFERROR(VLOOKUP($B178,Najemniki!$A$2:$G$50,5,FALSE),0))</f>
      </c>
      <c r="E178" s="11"/>
      <c r="F178" s="10"/>
      <c r="G178" s="13">
        <f>IF($B178="","",$D178-$E178)</f>
      </c>
      <c r="H178" s="14">
        <f>IF($B178="","",IF($D178&lt;=0,"",IF($E178&gt;=$D178,"PLAČANO",IF(TODAY()&gt;$C178,"ZAMUDA","ODPRTO"))))</f>
      </c>
    </row>
    <row r="179" spans="1:8" x14ac:dyDescent="0.25">
      <c r="A179" s="9"/>
      <c r="B179" s="9"/>
      <c r="C179" s="12">
        <f>IF($B179="","",DATE(Nastavitve!$B$2,$A179,IFERROR(VLOOKUP($B179,Najemniki!$A$2:$G$50,7,FALSE),Nastavitve!$B$3)))</f>
      </c>
      <c r="D179" s="13">
        <f>IF($B179="","",IFERROR(VLOOKUP($B179,Najemniki!$A$2:$G$50,5,FALSE),0))</f>
      </c>
      <c r="E179" s="11"/>
      <c r="F179" s="10"/>
      <c r="G179" s="13">
        <f>IF($B179="","",$D179-$E179)</f>
      </c>
      <c r="H179" s="14">
        <f>IF($B179="","",IF($D179&lt;=0,"",IF($E179&gt;=$D179,"PLAČANO",IF(TODAY()&gt;$C179,"ZAMUDA","ODPRTO"))))</f>
      </c>
    </row>
    <row r="180" spans="1:8" x14ac:dyDescent="0.25">
      <c r="A180" s="9"/>
      <c r="B180" s="9"/>
      <c r="C180" s="12">
        <f>IF($B180="","",DATE(Nastavitve!$B$2,$A180,IFERROR(VLOOKUP($B180,Najemniki!$A$2:$G$50,7,FALSE),Nastavitve!$B$3)))</f>
      </c>
      <c r="D180" s="13">
        <f>IF($B180="","",IFERROR(VLOOKUP($B180,Najemniki!$A$2:$G$50,5,FALSE),0))</f>
      </c>
      <c r="E180" s="11"/>
      <c r="F180" s="10"/>
      <c r="G180" s="13">
        <f>IF($B180="","",$D180-$E180)</f>
      </c>
      <c r="H180" s="14">
        <f>IF($B180="","",IF($D180&lt;=0,"",IF($E180&gt;=$D180,"PLAČANO",IF(TODAY()&gt;$C180,"ZAMUDA","ODPRTO"))))</f>
      </c>
    </row>
    <row r="181" spans="1:8" x14ac:dyDescent="0.25">
      <c r="A181" s="9"/>
      <c r="B181" s="9"/>
      <c r="C181" s="12">
        <f>IF($B181="","",DATE(Nastavitve!$B$2,$A181,IFERROR(VLOOKUP($B181,Najemniki!$A$2:$G$50,7,FALSE),Nastavitve!$B$3)))</f>
      </c>
      <c r="D181" s="13">
        <f>IF($B181="","",IFERROR(VLOOKUP($B181,Najemniki!$A$2:$G$50,5,FALSE),0))</f>
      </c>
      <c r="E181" s="11"/>
      <c r="F181" s="10"/>
      <c r="G181" s="13">
        <f>IF($B181="","",$D181-$E181)</f>
      </c>
      <c r="H181" s="14">
        <f>IF($B181="","",IF($D181&lt;=0,"",IF($E181&gt;=$D181,"PLAČANO",IF(TODAY()&gt;$C181,"ZAMUDA","ODPRTO"))))</f>
      </c>
    </row>
    <row r="182" spans="1:8" x14ac:dyDescent="0.25">
      <c r="A182" s="9"/>
      <c r="B182" s="9"/>
      <c r="C182" s="12">
        <f>IF($B182="","",DATE(Nastavitve!$B$2,$A182,IFERROR(VLOOKUP($B182,Najemniki!$A$2:$G$50,7,FALSE),Nastavitve!$B$3)))</f>
      </c>
      <c r="D182" s="13">
        <f>IF($B182="","",IFERROR(VLOOKUP($B182,Najemniki!$A$2:$G$50,5,FALSE),0))</f>
      </c>
      <c r="E182" s="11"/>
      <c r="F182" s="10"/>
      <c r="G182" s="13">
        <f>IF($B182="","",$D182-$E182)</f>
      </c>
      <c r="H182" s="14">
        <f>IF($B182="","",IF($D182&lt;=0,"",IF($E182&gt;=$D182,"PLAČANO",IF(TODAY()&gt;$C182,"ZAMUDA","ODPRTO"))))</f>
      </c>
    </row>
    <row r="183" spans="1:8" x14ac:dyDescent="0.25">
      <c r="A183" s="9"/>
      <c r="B183" s="9"/>
      <c r="C183" s="12">
        <f>IF($B183="","",DATE(Nastavitve!$B$2,$A183,IFERROR(VLOOKUP($B183,Najemniki!$A$2:$G$50,7,FALSE),Nastavitve!$B$3)))</f>
      </c>
      <c r="D183" s="13">
        <f>IF($B183="","",IFERROR(VLOOKUP($B183,Najemniki!$A$2:$G$50,5,FALSE),0))</f>
      </c>
      <c r="E183" s="11"/>
      <c r="F183" s="10"/>
      <c r="G183" s="13">
        <f>IF($B183="","",$D183-$E183)</f>
      </c>
      <c r="H183" s="14">
        <f>IF($B183="","",IF($D183&lt;=0,"",IF($E183&gt;=$D183,"PLAČANO",IF(TODAY()&gt;$C183,"ZAMUDA","ODPRTO"))))</f>
      </c>
    </row>
    <row r="184" spans="1:8" x14ac:dyDescent="0.25">
      <c r="A184" s="9"/>
      <c r="B184" s="9"/>
      <c r="C184" s="12">
        <f>IF($B184="","",DATE(Nastavitve!$B$2,$A184,IFERROR(VLOOKUP($B184,Najemniki!$A$2:$G$50,7,FALSE),Nastavitve!$B$3)))</f>
      </c>
      <c r="D184" s="13">
        <f>IF($B184="","",IFERROR(VLOOKUP($B184,Najemniki!$A$2:$G$50,5,FALSE),0))</f>
      </c>
      <c r="E184" s="11"/>
      <c r="F184" s="10"/>
      <c r="G184" s="13">
        <f>IF($B184="","",$D184-$E184)</f>
      </c>
      <c r="H184" s="14">
        <f>IF($B184="","",IF($D184&lt;=0,"",IF($E184&gt;=$D184,"PLAČANO",IF(TODAY()&gt;$C184,"ZAMUDA","ODPRTO"))))</f>
      </c>
    </row>
    <row r="185" spans="1:8" x14ac:dyDescent="0.25">
      <c r="A185" s="9"/>
      <c r="B185" s="9"/>
      <c r="C185" s="12">
        <f>IF($B185="","",DATE(Nastavitve!$B$2,$A185,IFERROR(VLOOKUP($B185,Najemniki!$A$2:$G$50,7,FALSE),Nastavitve!$B$3)))</f>
      </c>
      <c r="D185" s="13">
        <f>IF($B185="","",IFERROR(VLOOKUP($B185,Najemniki!$A$2:$G$50,5,FALSE),0))</f>
      </c>
      <c r="E185" s="11"/>
      <c r="F185" s="10"/>
      <c r="G185" s="13">
        <f>IF($B185="","",$D185-$E185)</f>
      </c>
      <c r="H185" s="14">
        <f>IF($B185="","",IF($D185&lt;=0,"",IF($E185&gt;=$D185,"PLAČANO",IF(TODAY()&gt;$C185,"ZAMUDA","ODPRTO"))))</f>
      </c>
    </row>
    <row r="186" spans="1:8" x14ac:dyDescent="0.25">
      <c r="A186" s="9"/>
      <c r="B186" s="9"/>
      <c r="C186" s="12">
        <f>IF($B186="","",DATE(Nastavitve!$B$2,$A186,IFERROR(VLOOKUP($B186,Najemniki!$A$2:$G$50,7,FALSE),Nastavitve!$B$3)))</f>
      </c>
      <c r="D186" s="13">
        <f>IF($B186="","",IFERROR(VLOOKUP($B186,Najemniki!$A$2:$G$50,5,FALSE),0))</f>
      </c>
      <c r="E186" s="11"/>
      <c r="F186" s="10"/>
      <c r="G186" s="13">
        <f>IF($B186="","",$D186-$E186)</f>
      </c>
      <c r="H186" s="14">
        <f>IF($B186="","",IF($D186&lt;=0,"",IF($E186&gt;=$D186,"PLAČANO",IF(TODAY()&gt;$C186,"ZAMUDA","ODPRTO"))))</f>
      </c>
    </row>
    <row r="187" spans="1:8" x14ac:dyDescent="0.25">
      <c r="A187" s="9"/>
      <c r="B187" s="9"/>
      <c r="C187" s="12">
        <f>IF($B187="","",DATE(Nastavitve!$B$2,$A187,IFERROR(VLOOKUP($B187,Najemniki!$A$2:$G$50,7,FALSE),Nastavitve!$B$3)))</f>
      </c>
      <c r="D187" s="13">
        <f>IF($B187="","",IFERROR(VLOOKUP($B187,Najemniki!$A$2:$G$50,5,FALSE),0))</f>
      </c>
      <c r="E187" s="11"/>
      <c r="F187" s="10"/>
      <c r="G187" s="13">
        <f>IF($B187="","",$D187-$E187)</f>
      </c>
      <c r="H187" s="14">
        <f>IF($B187="","",IF($D187&lt;=0,"",IF($E187&gt;=$D187,"PLAČANO",IF(TODAY()&gt;$C187,"ZAMUDA","ODPRTO"))))</f>
      </c>
    </row>
    <row r="188" spans="1:8" x14ac:dyDescent="0.25">
      <c r="A188" s="9"/>
      <c r="B188" s="9"/>
      <c r="C188" s="12">
        <f>IF($B188="","",DATE(Nastavitve!$B$2,$A188,IFERROR(VLOOKUP($B188,Najemniki!$A$2:$G$50,7,FALSE),Nastavitve!$B$3)))</f>
      </c>
      <c r="D188" s="13">
        <f>IF($B188="","",IFERROR(VLOOKUP($B188,Najemniki!$A$2:$G$50,5,FALSE),0))</f>
      </c>
      <c r="E188" s="11"/>
      <c r="F188" s="10"/>
      <c r="G188" s="13">
        <f>IF($B188="","",$D188-$E188)</f>
      </c>
      <c r="H188" s="14">
        <f>IF($B188="","",IF($D188&lt;=0,"",IF($E188&gt;=$D188,"PLAČANO",IF(TODAY()&gt;$C188,"ZAMUDA","ODPRTO"))))</f>
      </c>
    </row>
    <row r="189" spans="1:8" x14ac:dyDescent="0.25">
      <c r="A189" s="9"/>
      <c r="B189" s="9"/>
      <c r="C189" s="12">
        <f>IF($B189="","",DATE(Nastavitve!$B$2,$A189,IFERROR(VLOOKUP($B189,Najemniki!$A$2:$G$50,7,FALSE),Nastavitve!$B$3)))</f>
      </c>
      <c r="D189" s="13">
        <f>IF($B189="","",IFERROR(VLOOKUP($B189,Najemniki!$A$2:$G$50,5,FALSE),0))</f>
      </c>
      <c r="E189" s="11"/>
      <c r="F189" s="10"/>
      <c r="G189" s="13">
        <f>IF($B189="","",$D189-$E189)</f>
      </c>
      <c r="H189" s="14">
        <f>IF($B189="","",IF($D189&lt;=0,"",IF($E189&gt;=$D189,"PLAČANO",IF(TODAY()&gt;$C189,"ZAMUDA","ODPRTO"))))</f>
      </c>
    </row>
    <row r="190" spans="1:8" x14ac:dyDescent="0.25">
      <c r="A190" s="9"/>
      <c r="B190" s="9"/>
      <c r="C190" s="12">
        <f>IF($B190="","",DATE(Nastavitve!$B$2,$A190,IFERROR(VLOOKUP($B190,Najemniki!$A$2:$G$50,7,FALSE),Nastavitve!$B$3)))</f>
      </c>
      <c r="D190" s="13">
        <f>IF($B190="","",IFERROR(VLOOKUP($B190,Najemniki!$A$2:$G$50,5,FALSE),0))</f>
      </c>
      <c r="E190" s="11"/>
      <c r="F190" s="10"/>
      <c r="G190" s="13">
        <f>IF($B190="","",$D190-$E190)</f>
      </c>
      <c r="H190" s="14">
        <f>IF($B190="","",IF($D190&lt;=0,"",IF($E190&gt;=$D190,"PLAČANO",IF(TODAY()&gt;$C190,"ZAMUDA","ODPRTO"))))</f>
      </c>
    </row>
    <row r="191" spans="1:8" x14ac:dyDescent="0.25">
      <c r="A191" s="9"/>
      <c r="B191" s="9"/>
      <c r="C191" s="12">
        <f>IF($B191="","",DATE(Nastavitve!$B$2,$A191,IFERROR(VLOOKUP($B191,Najemniki!$A$2:$G$50,7,FALSE),Nastavitve!$B$3)))</f>
      </c>
      <c r="D191" s="13">
        <f>IF($B191="","",IFERROR(VLOOKUP($B191,Najemniki!$A$2:$G$50,5,FALSE),0))</f>
      </c>
      <c r="E191" s="11"/>
      <c r="F191" s="10"/>
      <c r="G191" s="13">
        <f>IF($B191="","",$D191-$E191)</f>
      </c>
      <c r="H191" s="14">
        <f>IF($B191="","",IF($D191&lt;=0,"",IF($E191&gt;=$D191,"PLAČANO",IF(TODAY()&gt;$C191,"ZAMUDA","ODPRTO"))))</f>
      </c>
    </row>
    <row r="192" spans="1:8" x14ac:dyDescent="0.25">
      <c r="A192" s="9"/>
      <c r="B192" s="9"/>
      <c r="C192" s="12">
        <f>IF($B192="","",DATE(Nastavitve!$B$2,$A192,IFERROR(VLOOKUP($B192,Najemniki!$A$2:$G$50,7,FALSE),Nastavitve!$B$3)))</f>
      </c>
      <c r="D192" s="13">
        <f>IF($B192="","",IFERROR(VLOOKUP($B192,Najemniki!$A$2:$G$50,5,FALSE),0))</f>
      </c>
      <c r="E192" s="11"/>
      <c r="F192" s="10"/>
      <c r="G192" s="13">
        <f>IF($B192="","",$D192-$E192)</f>
      </c>
      <c r="H192" s="14">
        <f>IF($B192="","",IF($D192&lt;=0,"",IF($E192&gt;=$D192,"PLAČANO",IF(TODAY()&gt;$C192,"ZAMUDA","ODPRTO"))))</f>
      </c>
    </row>
    <row r="193" spans="1:8" x14ac:dyDescent="0.25">
      <c r="A193" s="9"/>
      <c r="B193" s="9"/>
      <c r="C193" s="12">
        <f>IF($B193="","",DATE(Nastavitve!$B$2,$A193,IFERROR(VLOOKUP($B193,Najemniki!$A$2:$G$50,7,FALSE),Nastavitve!$B$3)))</f>
      </c>
      <c r="D193" s="13">
        <f>IF($B193="","",IFERROR(VLOOKUP($B193,Najemniki!$A$2:$G$50,5,FALSE),0))</f>
      </c>
      <c r="E193" s="11"/>
      <c r="F193" s="10"/>
      <c r="G193" s="13">
        <f>IF($B193="","",$D193-$E193)</f>
      </c>
      <c r="H193" s="14">
        <f>IF($B193="","",IF($D193&lt;=0,"",IF($E193&gt;=$D193,"PLAČANO",IF(TODAY()&gt;$C193,"ZAMUDA","ODPRTO"))))</f>
      </c>
    </row>
    <row r="194" spans="1:8" x14ac:dyDescent="0.25">
      <c r="A194" s="9"/>
      <c r="B194" s="9"/>
      <c r="C194" s="12">
        <f>IF($B194="","",DATE(Nastavitve!$B$2,$A194,IFERROR(VLOOKUP($B194,Najemniki!$A$2:$G$50,7,FALSE),Nastavitve!$B$3)))</f>
      </c>
      <c r="D194" s="13">
        <f>IF($B194="","",IFERROR(VLOOKUP($B194,Najemniki!$A$2:$G$50,5,FALSE),0))</f>
      </c>
      <c r="E194" s="11"/>
      <c r="F194" s="10"/>
      <c r="G194" s="13">
        <f>IF($B194="","",$D194-$E194)</f>
      </c>
      <c r="H194" s="14">
        <f>IF($B194="","",IF($D194&lt;=0,"",IF($E194&gt;=$D194,"PLAČANO",IF(TODAY()&gt;$C194,"ZAMUDA","ODPRTO"))))</f>
      </c>
    </row>
    <row r="195" spans="1:8" x14ac:dyDescent="0.25">
      <c r="A195" s="9"/>
      <c r="B195" s="9"/>
      <c r="C195" s="12">
        <f>IF($B195="","",DATE(Nastavitve!$B$2,$A195,IFERROR(VLOOKUP($B195,Najemniki!$A$2:$G$50,7,FALSE),Nastavitve!$B$3)))</f>
      </c>
      <c r="D195" s="13">
        <f>IF($B195="","",IFERROR(VLOOKUP($B195,Najemniki!$A$2:$G$50,5,FALSE),0))</f>
      </c>
      <c r="E195" s="11"/>
      <c r="F195" s="10"/>
      <c r="G195" s="13">
        <f>IF($B195="","",$D195-$E195)</f>
      </c>
      <c r="H195" s="14">
        <f>IF($B195="","",IF($D195&lt;=0,"",IF($E195&gt;=$D195,"PLAČANO",IF(TODAY()&gt;$C195,"ZAMUDA","ODPRTO"))))</f>
      </c>
    </row>
    <row r="196" spans="1:8" x14ac:dyDescent="0.25">
      <c r="A196" s="9"/>
      <c r="B196" s="9"/>
      <c r="C196" s="12">
        <f>IF($B196="","",DATE(Nastavitve!$B$2,$A196,IFERROR(VLOOKUP($B196,Najemniki!$A$2:$G$50,7,FALSE),Nastavitve!$B$3)))</f>
      </c>
      <c r="D196" s="13">
        <f>IF($B196="","",IFERROR(VLOOKUP($B196,Najemniki!$A$2:$G$50,5,FALSE),0))</f>
      </c>
      <c r="E196" s="11"/>
      <c r="F196" s="10"/>
      <c r="G196" s="13">
        <f>IF($B196="","",$D196-$E196)</f>
      </c>
      <c r="H196" s="14">
        <f>IF($B196="","",IF($D196&lt;=0,"",IF($E196&gt;=$D196,"PLAČANO",IF(TODAY()&gt;$C196,"ZAMUDA","ODPRTO"))))</f>
      </c>
    </row>
    <row r="197" spans="1:8" x14ac:dyDescent="0.25">
      <c r="A197" s="9"/>
      <c r="B197" s="9"/>
      <c r="C197" s="12">
        <f>IF($B197="","",DATE(Nastavitve!$B$2,$A197,IFERROR(VLOOKUP($B197,Najemniki!$A$2:$G$50,7,FALSE),Nastavitve!$B$3)))</f>
      </c>
      <c r="D197" s="13">
        <f>IF($B197="","",IFERROR(VLOOKUP($B197,Najemniki!$A$2:$G$50,5,FALSE),0))</f>
      </c>
      <c r="E197" s="11"/>
      <c r="F197" s="10"/>
      <c r="G197" s="13">
        <f>IF($B197="","",$D197-$E197)</f>
      </c>
      <c r="H197" s="14">
        <f>IF($B197="","",IF($D197&lt;=0,"",IF($E197&gt;=$D197,"PLAČANO",IF(TODAY()&gt;$C197,"ZAMUDA","ODPRTO"))))</f>
      </c>
    </row>
    <row r="198" spans="1:8" x14ac:dyDescent="0.25">
      <c r="A198" s="9"/>
      <c r="B198" s="9"/>
      <c r="C198" s="12">
        <f>IF($B198="","",DATE(Nastavitve!$B$2,$A198,IFERROR(VLOOKUP($B198,Najemniki!$A$2:$G$50,7,FALSE),Nastavitve!$B$3)))</f>
      </c>
      <c r="D198" s="13">
        <f>IF($B198="","",IFERROR(VLOOKUP($B198,Najemniki!$A$2:$G$50,5,FALSE),0))</f>
      </c>
      <c r="E198" s="11"/>
      <c r="F198" s="10"/>
      <c r="G198" s="13">
        <f>IF($B198="","",$D198-$E198)</f>
      </c>
      <c r="H198" s="14">
        <f>IF($B198="","",IF($D198&lt;=0,"",IF($E198&gt;=$D198,"PLAČANO",IF(TODAY()&gt;$C198,"ZAMUDA","ODPRTO"))))</f>
      </c>
    </row>
    <row r="199" spans="1:8" x14ac:dyDescent="0.25">
      <c r="A199" s="9"/>
      <c r="B199" s="9"/>
      <c r="C199" s="12">
        <f>IF($B199="","",DATE(Nastavitve!$B$2,$A199,IFERROR(VLOOKUP($B199,Najemniki!$A$2:$G$50,7,FALSE),Nastavitve!$B$3)))</f>
      </c>
      <c r="D199" s="13">
        <f>IF($B199="","",IFERROR(VLOOKUP($B199,Najemniki!$A$2:$G$50,5,FALSE),0))</f>
      </c>
      <c r="E199" s="11"/>
      <c r="F199" s="10"/>
      <c r="G199" s="13">
        <f>IF($B199="","",$D199-$E199)</f>
      </c>
      <c r="H199" s="14">
        <f>IF($B199="","",IF($D199&lt;=0,"",IF($E199&gt;=$D199,"PLAČANO",IF(TODAY()&gt;$C199,"ZAMUDA","ODPRTO"))))</f>
      </c>
    </row>
    <row r="200" spans="1:8" x14ac:dyDescent="0.25">
      <c r="A200" s="9"/>
      <c r="B200" s="9"/>
      <c r="C200" s="12">
        <f>IF($B200="","",DATE(Nastavitve!$B$2,$A200,IFERROR(VLOOKUP($B200,Najemniki!$A$2:$G$50,7,FALSE),Nastavitve!$B$3)))</f>
      </c>
      <c r="D200" s="13">
        <f>IF($B200="","",IFERROR(VLOOKUP($B200,Najemniki!$A$2:$G$50,5,FALSE),0))</f>
      </c>
      <c r="E200" s="11"/>
      <c r="F200" s="10"/>
      <c r="G200" s="13">
        <f>IF($B200="","",$D200-$E200)</f>
      </c>
      <c r="H200" s="14">
        <f>IF($B200="","",IF($D200&lt;=0,"",IF($E200&gt;=$D200,"PLAČANO",IF(TODAY()&gt;$C200,"ZAMUDA","ODPRTO"))))</f>
      </c>
    </row>
  </sheetData>
  <conditionalFormatting sqref="H2:H200">
    <cfRule type="containsText" dxfId="0" priority="1">
      <formula>NOT(ISERROR(SEARCH("ZAMUDA",H2)))</formula>
    </cfRule>
    <cfRule type="containsText" dxfId="1" priority="2">
      <formula>NOT(ISERROR(SEARCH("PLAČANO",H2)))</formula>
    </cfRule>
    <cfRule type="containsText" dxfId="2" priority="3">
      <formula>NOT(ISERROR(SEARCH("ODPRTO",H2)))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8" customWidth="1"/>
    <col min="3" max="3" width="22" customWidth="1"/>
    <col min="4" max="4" width="15" customWidth="1"/>
    <col min="5" max="5" width="17" customWidth="1"/>
    <col min="6" max="6" width="14" customWidth="1"/>
    <col min="7" max="8" width="16" customWidth="1"/>
    <col min="9" max="9" width="13" customWidth="1"/>
    <col min="10" max="10" width="18" customWidth="1"/>
    <col min="11" max="11" width="17" customWidth="1"/>
  </cols>
  <sheetData>
    <row r="1" ht="28" customHeight="1" spans="1:11" s="5" customFormat="1" x14ac:dyDescent="0.25">
      <c r="A1" s="5" t="s">
        <v>42</v>
      </c>
      <c r="B1" s="5" t="s">
        <v>49</v>
      </c>
      <c r="C1" s="5" t="s">
        <v>29</v>
      </c>
      <c r="D1" s="5" t="s">
        <v>50</v>
      </c>
      <c r="E1" s="5" t="s">
        <v>51</v>
      </c>
      <c r="F1" s="5" t="s">
        <v>52</v>
      </c>
      <c r="G1" s="5" t="s">
        <v>53</v>
      </c>
      <c r="H1" s="5" t="s">
        <v>54</v>
      </c>
      <c r="I1" s="5" t="s">
        <v>55</v>
      </c>
      <c r="J1" s="5" t="s">
        <v>56</v>
      </c>
      <c r="K1" s="5" t="s">
        <v>57</v>
      </c>
    </row>
    <row r="2" spans="1:11" x14ac:dyDescent="0.25">
      <c r="A2" s="9">
        <v>1</v>
      </c>
      <c r="B2" s="9" t="s">
        <v>58</v>
      </c>
      <c r="C2" s="9" t="s">
        <v>36</v>
      </c>
      <c r="D2" s="9" t="s">
        <v>59</v>
      </c>
      <c r="E2" s="11">
        <v>84.5</v>
      </c>
      <c r="F2" s="15">
        <v>32</v>
      </c>
      <c r="G2" s="15">
        <v>11.5</v>
      </c>
      <c r="H2" s="11"/>
      <c r="I2" s="15"/>
      <c r="J2" s="13">
        <f>IF($C2="","",IF($D2="fiksno",$H2,IF($D2="odstotek",ROUND($E2*$I2/100,2),IF($F2&gt;0,ROUND($E2*$G2/$F2,2),0))))</f>
      </c>
      <c r="K2" s="13">
        <f>IF($C2="","",ROUND($E2-$J2,2))</f>
      </c>
    </row>
    <row r="3" spans="1:11" x14ac:dyDescent="0.25">
      <c r="A3" s="9">
        <v>1</v>
      </c>
      <c r="B3" s="9" t="s">
        <v>58</v>
      </c>
      <c r="C3" s="9" t="s">
        <v>38</v>
      </c>
      <c r="D3" s="9" t="s">
        <v>59</v>
      </c>
      <c r="E3" s="11">
        <v>84.5</v>
      </c>
      <c r="F3" s="15">
        <v>32</v>
      </c>
      <c r="G3" s="15">
        <v>9</v>
      </c>
      <c r="H3" s="11"/>
      <c r="I3" s="15"/>
      <c r="J3" s="13">
        <f>IF($C3="","",IF($D3="fiksno",$H3,IF($D3="odstotek",ROUND($E3*$I3/100,2),IF($F3&gt;0,ROUND($E3*$G3/$F3,2),0))))</f>
      </c>
      <c r="K3" s="13">
        <f>IF($C3="","",ROUND($E3-$J3,2))</f>
      </c>
    </row>
    <row r="4" spans="1:11" x14ac:dyDescent="0.25">
      <c r="A4" s="9">
        <v>1</v>
      </c>
      <c r="B4" s="9" t="s">
        <v>60</v>
      </c>
      <c r="C4" s="9" t="s">
        <v>36</v>
      </c>
      <c r="D4" s="9" t="s">
        <v>61</v>
      </c>
      <c r="E4" s="11">
        <v>38</v>
      </c>
      <c r="F4" s="15"/>
      <c r="G4" s="15"/>
      <c r="H4" s="11">
        <v>14</v>
      </c>
      <c r="I4" s="15"/>
      <c r="J4" s="13">
        <f>IF($C4="","",IF($D4="fiksno",$H4,IF($D4="odstotek",ROUND($E4*$I4/100,2),IF($F4&gt;0,ROUND($E4*$G4/$F4,2),0))))</f>
      </c>
      <c r="K4" s="13">
        <f>IF($C4="","",ROUND($E4-$J4,2))</f>
      </c>
    </row>
    <row r="5" spans="1:11" x14ac:dyDescent="0.25">
      <c r="A5" s="9">
        <v>1</v>
      </c>
      <c r="B5" s="9" t="s">
        <v>62</v>
      </c>
      <c r="C5" s="9" t="s">
        <v>36</v>
      </c>
      <c r="D5" s="9" t="s">
        <v>63</v>
      </c>
      <c r="E5" s="11">
        <v>46.2</v>
      </c>
      <c r="F5" s="15"/>
      <c r="G5" s="15"/>
      <c r="H5" s="11"/>
      <c r="I5" s="15">
        <v>40</v>
      </c>
      <c r="J5" s="13">
        <f>IF($C5="","",IF($D5="fiksno",$H5,IF($D5="odstotek",ROUND($E5*$I5/100,2),IF($F5&gt;0,ROUND($E5*$G5/$F5,2),0))))</f>
      </c>
      <c r="K5" s="13">
        <f>IF($C5="","",ROUND($E5-$J5,2))</f>
      </c>
    </row>
    <row r="6" spans="1:11" x14ac:dyDescent="0.25">
      <c r="A6" s="9">
        <v>2</v>
      </c>
      <c r="B6" s="9" t="s">
        <v>58</v>
      </c>
      <c r="C6" s="9" t="s">
        <v>36</v>
      </c>
      <c r="D6" s="9" t="s">
        <v>59</v>
      </c>
      <c r="E6" s="11">
        <v>79.9</v>
      </c>
      <c r="F6" s="15">
        <v>30</v>
      </c>
      <c r="G6" s="15">
        <v>10</v>
      </c>
      <c r="H6" s="11"/>
      <c r="I6" s="15"/>
      <c r="J6" s="13">
        <f>IF($C6="","",IF($D6="fiksno",$H6,IF($D6="odstotek",ROUND($E6*$I6/100,2),IF($F6&gt;0,ROUND($E6*$G6/$F6,2),0))))</f>
      </c>
      <c r="K6" s="13">
        <f>IF($C6="","",ROUND($E6-$J6,2))</f>
      </c>
    </row>
    <row r="7" spans="1:11" x14ac:dyDescent="0.25">
      <c r="A7" s="9">
        <v>2</v>
      </c>
      <c r="B7" s="9" t="s">
        <v>58</v>
      </c>
      <c r="C7" s="9" t="s">
        <v>38</v>
      </c>
      <c r="D7" s="9" t="s">
        <v>59</v>
      </c>
      <c r="E7" s="11">
        <v>79.9</v>
      </c>
      <c r="F7" s="15">
        <v>30</v>
      </c>
      <c r="G7" s="15">
        <v>8.5</v>
      </c>
      <c r="H7" s="11"/>
      <c r="I7" s="15"/>
      <c r="J7" s="13">
        <f>IF($C7="","",IF($D7="fiksno",$H7,IF($D7="odstotek",ROUND($E7*$I7/100,2),IF($F7&gt;0,ROUND($E7*$G7/$F7,2),0))))</f>
      </c>
      <c r="K7" s="13">
        <f>IF($C7="","",ROUND($E7-$J7,2))</f>
      </c>
    </row>
    <row r="8" spans="1:11" x14ac:dyDescent="0.25">
      <c r="A8" s="9">
        <v>2</v>
      </c>
      <c r="B8" s="9" t="s">
        <v>60</v>
      </c>
      <c r="C8" s="9" t="s">
        <v>36</v>
      </c>
      <c r="D8" s="9" t="s">
        <v>61</v>
      </c>
      <c r="E8" s="11">
        <v>38</v>
      </c>
      <c r="F8" s="15"/>
      <c r="G8" s="15"/>
      <c r="H8" s="11">
        <v>14</v>
      </c>
      <c r="I8" s="15"/>
      <c r="J8" s="13">
        <f>IF($C8="","",IF($D8="fiksno",$H8,IF($D8="odstotek",ROUND($E8*$I8/100,2),IF($F8&gt;0,ROUND($E8*$G8/$F8,2),0))))</f>
      </c>
      <c r="K8" s="13">
        <f>IF($C8="","",ROUND($E8-$J8,2))</f>
      </c>
    </row>
    <row r="9" spans="1:11" x14ac:dyDescent="0.25">
      <c r="A9" s="9">
        <v>2</v>
      </c>
      <c r="B9" s="9" t="s">
        <v>64</v>
      </c>
      <c r="C9" s="9" t="s">
        <v>40</v>
      </c>
      <c r="D9" s="9" t="s">
        <v>59</v>
      </c>
      <c r="E9" s="11">
        <v>210</v>
      </c>
      <c r="F9" s="15">
        <v>145</v>
      </c>
      <c r="G9" s="15">
        <v>38</v>
      </c>
      <c r="H9" s="11"/>
      <c r="I9" s="15"/>
      <c r="J9" s="13">
        <f>IF($C9="","",IF($D9="fiksno",$H9,IF($D9="odstotek",ROUND($E9*$I9/100,2),IF($F9&gt;0,ROUND($E9*$G9/$F9,2),0))))</f>
      </c>
      <c r="K9" s="13">
        <f>IF($C9="","",ROUND($E9-$J9,2))</f>
      </c>
    </row>
    <row r="10" spans="1:11" x14ac:dyDescent="0.25">
      <c r="A10" s="9"/>
      <c r="B10" s="9"/>
      <c r="C10" s="9"/>
      <c r="D10" s="9"/>
      <c r="E10" s="11"/>
      <c r="F10" s="15"/>
      <c r="G10" s="15"/>
      <c r="H10" s="11"/>
      <c r="I10" s="15"/>
      <c r="J10" s="13">
        <f>IF($C10="","",IF($D10="fiksno",$H10,IF($D10="odstotek",ROUND($E10*$I10/100,2),IF($F10&gt;0,ROUND($E10*$G10/$F10,2),0))))</f>
      </c>
      <c r="K10" s="13">
        <f>IF($C10="","",ROUND($E10-$J10,2))</f>
      </c>
    </row>
    <row r="11" spans="1:11" x14ac:dyDescent="0.25">
      <c r="A11" s="9"/>
      <c r="B11" s="9"/>
      <c r="C11" s="9"/>
      <c r="D11" s="9"/>
      <c r="E11" s="11"/>
      <c r="F11" s="15"/>
      <c r="G11" s="15"/>
      <c r="H11" s="11"/>
      <c r="I11" s="15"/>
      <c r="J11" s="13">
        <f>IF($C11="","",IF($D11="fiksno",$H11,IF($D11="odstotek",ROUND($E11*$I11/100,2),IF($F11&gt;0,ROUND($E11*$G11/$F11,2),0))))</f>
      </c>
      <c r="K11" s="13">
        <f>IF($C11="","",ROUND($E11-$J11,2))</f>
      </c>
    </row>
    <row r="12" spans="1:11" x14ac:dyDescent="0.25">
      <c r="A12" s="9"/>
      <c r="B12" s="9"/>
      <c r="C12" s="9"/>
      <c r="D12" s="9"/>
      <c r="E12" s="11"/>
      <c r="F12" s="15"/>
      <c r="G12" s="15"/>
      <c r="H12" s="11"/>
      <c r="I12" s="15"/>
      <c r="J12" s="13">
        <f>IF($C12="","",IF($D12="fiksno",$H12,IF($D12="odstotek",ROUND($E12*$I12/100,2),IF($F12&gt;0,ROUND($E12*$G12/$F12,2),0))))</f>
      </c>
      <c r="K12" s="13">
        <f>IF($C12="","",ROUND($E12-$J12,2))</f>
      </c>
    </row>
    <row r="13" spans="1:11" x14ac:dyDescent="0.25">
      <c r="A13" s="9"/>
      <c r="B13" s="9"/>
      <c r="C13" s="9"/>
      <c r="D13" s="9"/>
      <c r="E13" s="11"/>
      <c r="F13" s="15"/>
      <c r="G13" s="15"/>
      <c r="H13" s="11"/>
      <c r="I13" s="15"/>
      <c r="J13" s="13">
        <f>IF($C13="","",IF($D13="fiksno",$H13,IF($D13="odstotek",ROUND($E13*$I13/100,2),IF($F13&gt;0,ROUND($E13*$G13/$F13,2),0))))</f>
      </c>
      <c r="K13" s="13">
        <f>IF($C13="","",ROUND($E13-$J13,2))</f>
      </c>
    </row>
    <row r="14" spans="1:11" x14ac:dyDescent="0.25">
      <c r="A14" s="9"/>
      <c r="B14" s="9"/>
      <c r="C14" s="9"/>
      <c r="D14" s="9"/>
      <c r="E14" s="11"/>
      <c r="F14" s="15"/>
      <c r="G14" s="15"/>
      <c r="H14" s="11"/>
      <c r="I14" s="15"/>
      <c r="J14" s="13">
        <f>IF($C14="","",IF($D14="fiksno",$H14,IF($D14="odstotek",ROUND($E14*$I14/100,2),IF($F14&gt;0,ROUND($E14*$G14/$F14,2),0))))</f>
      </c>
      <c r="K14" s="13">
        <f>IF($C14="","",ROUND($E14-$J14,2))</f>
      </c>
    </row>
    <row r="15" spans="1:11" x14ac:dyDescent="0.25">
      <c r="A15" s="9"/>
      <c r="B15" s="9"/>
      <c r="C15" s="9"/>
      <c r="D15" s="9"/>
      <c r="E15" s="11"/>
      <c r="F15" s="15"/>
      <c r="G15" s="15"/>
      <c r="H15" s="11"/>
      <c r="I15" s="15"/>
      <c r="J15" s="13">
        <f>IF($C15="","",IF($D15="fiksno",$H15,IF($D15="odstotek",ROUND($E15*$I15/100,2),IF($F15&gt;0,ROUND($E15*$G15/$F15,2),0))))</f>
      </c>
      <c r="K15" s="13">
        <f>IF($C15="","",ROUND($E15-$J15,2))</f>
      </c>
    </row>
    <row r="16" spans="1:11" x14ac:dyDescent="0.25">
      <c r="A16" s="9"/>
      <c r="B16" s="9"/>
      <c r="C16" s="9"/>
      <c r="D16" s="9"/>
      <c r="E16" s="11"/>
      <c r="F16" s="15"/>
      <c r="G16" s="15"/>
      <c r="H16" s="11"/>
      <c r="I16" s="15"/>
      <c r="J16" s="13">
        <f>IF($C16="","",IF($D16="fiksno",$H16,IF($D16="odstotek",ROUND($E16*$I16/100,2),IF($F16&gt;0,ROUND($E16*$G16/$F16,2),0))))</f>
      </c>
      <c r="K16" s="13">
        <f>IF($C16="","",ROUND($E16-$J16,2))</f>
      </c>
    </row>
    <row r="17" spans="1:11" x14ac:dyDescent="0.25">
      <c r="A17" s="9"/>
      <c r="B17" s="9"/>
      <c r="C17" s="9"/>
      <c r="D17" s="9"/>
      <c r="E17" s="11"/>
      <c r="F17" s="15"/>
      <c r="G17" s="15"/>
      <c r="H17" s="11"/>
      <c r="I17" s="15"/>
      <c r="J17" s="13">
        <f>IF($C17="","",IF($D17="fiksno",$H17,IF($D17="odstotek",ROUND($E17*$I17/100,2),IF($F17&gt;0,ROUND($E17*$G17/$F17,2),0))))</f>
      </c>
      <c r="K17" s="13">
        <f>IF($C17="","",ROUND($E17-$J17,2))</f>
      </c>
    </row>
    <row r="18" spans="1:11" x14ac:dyDescent="0.25">
      <c r="A18" s="9"/>
      <c r="B18" s="9"/>
      <c r="C18" s="9"/>
      <c r="D18" s="9"/>
      <c r="E18" s="11"/>
      <c r="F18" s="15"/>
      <c r="G18" s="15"/>
      <c r="H18" s="11"/>
      <c r="I18" s="15"/>
      <c r="J18" s="13">
        <f>IF($C18="","",IF($D18="fiksno",$H18,IF($D18="odstotek",ROUND($E18*$I18/100,2),IF($F18&gt;0,ROUND($E18*$G18/$F18,2),0))))</f>
      </c>
      <c r="K18" s="13">
        <f>IF($C18="","",ROUND($E18-$J18,2))</f>
      </c>
    </row>
    <row r="19" spans="1:11" x14ac:dyDescent="0.25">
      <c r="A19" s="9"/>
      <c r="B19" s="9"/>
      <c r="C19" s="9"/>
      <c r="D19" s="9"/>
      <c r="E19" s="11"/>
      <c r="F19" s="15"/>
      <c r="G19" s="15"/>
      <c r="H19" s="11"/>
      <c r="I19" s="15"/>
      <c r="J19" s="13">
        <f>IF($C19="","",IF($D19="fiksno",$H19,IF($D19="odstotek",ROUND($E19*$I19/100,2),IF($F19&gt;0,ROUND($E19*$G19/$F19,2),0))))</f>
      </c>
      <c r="K19" s="13">
        <f>IF($C19="","",ROUND($E19-$J19,2))</f>
      </c>
    </row>
    <row r="20" spans="1:11" x14ac:dyDescent="0.25">
      <c r="A20" s="9"/>
      <c r="B20" s="9"/>
      <c r="C20" s="9"/>
      <c r="D20" s="9"/>
      <c r="E20" s="11"/>
      <c r="F20" s="15"/>
      <c r="G20" s="15"/>
      <c r="H20" s="11"/>
      <c r="I20" s="15"/>
      <c r="J20" s="13">
        <f>IF($C20="","",IF($D20="fiksno",$H20,IF($D20="odstotek",ROUND($E20*$I20/100,2),IF($F20&gt;0,ROUND($E20*$G20/$F20,2),0))))</f>
      </c>
      <c r="K20" s="13">
        <f>IF($C20="","",ROUND($E20-$J20,2))</f>
      </c>
    </row>
    <row r="21" spans="1:11" x14ac:dyDescent="0.25">
      <c r="A21" s="9"/>
      <c r="B21" s="9"/>
      <c r="C21" s="9"/>
      <c r="D21" s="9"/>
      <c r="E21" s="11"/>
      <c r="F21" s="15"/>
      <c r="G21" s="15"/>
      <c r="H21" s="11"/>
      <c r="I21" s="15"/>
      <c r="J21" s="13">
        <f>IF($C21="","",IF($D21="fiksno",$H21,IF($D21="odstotek",ROUND($E21*$I21/100,2),IF($F21&gt;0,ROUND($E21*$G21/$F21,2),0))))</f>
      </c>
      <c r="K21" s="13">
        <f>IF($C21="","",ROUND($E21-$J21,2))</f>
      </c>
    </row>
    <row r="22" spans="1:11" x14ac:dyDescent="0.25">
      <c r="A22" s="9"/>
      <c r="B22" s="9"/>
      <c r="C22" s="9"/>
      <c r="D22" s="9"/>
      <c r="E22" s="11"/>
      <c r="F22" s="15"/>
      <c r="G22" s="15"/>
      <c r="H22" s="11"/>
      <c r="I22" s="15"/>
      <c r="J22" s="13">
        <f>IF($C22="","",IF($D22="fiksno",$H22,IF($D22="odstotek",ROUND($E22*$I22/100,2),IF($F22&gt;0,ROUND($E22*$G22/$F22,2),0))))</f>
      </c>
      <c r="K22" s="13">
        <f>IF($C22="","",ROUND($E22-$J22,2))</f>
      </c>
    </row>
    <row r="23" spans="1:11" x14ac:dyDescent="0.25">
      <c r="A23" s="9"/>
      <c r="B23" s="9"/>
      <c r="C23" s="9"/>
      <c r="D23" s="9"/>
      <c r="E23" s="11"/>
      <c r="F23" s="15"/>
      <c r="G23" s="15"/>
      <c r="H23" s="11"/>
      <c r="I23" s="15"/>
      <c r="J23" s="13">
        <f>IF($C23="","",IF($D23="fiksno",$H23,IF($D23="odstotek",ROUND($E23*$I23/100,2),IF($F23&gt;0,ROUND($E23*$G23/$F23,2),0))))</f>
      </c>
      <c r="K23" s="13">
        <f>IF($C23="","",ROUND($E23-$J23,2))</f>
      </c>
    </row>
    <row r="24" spans="1:11" x14ac:dyDescent="0.25">
      <c r="A24" s="9"/>
      <c r="B24" s="9"/>
      <c r="C24" s="9"/>
      <c r="D24" s="9"/>
      <c r="E24" s="11"/>
      <c r="F24" s="15"/>
      <c r="G24" s="15"/>
      <c r="H24" s="11"/>
      <c r="I24" s="15"/>
      <c r="J24" s="13">
        <f>IF($C24="","",IF($D24="fiksno",$H24,IF($D24="odstotek",ROUND($E24*$I24/100,2),IF($F24&gt;0,ROUND($E24*$G24/$F24,2),0))))</f>
      </c>
      <c r="K24" s="13">
        <f>IF($C24="","",ROUND($E24-$J24,2))</f>
      </c>
    </row>
    <row r="25" spans="1:11" x14ac:dyDescent="0.25">
      <c r="A25" s="9"/>
      <c r="B25" s="9"/>
      <c r="C25" s="9"/>
      <c r="D25" s="9"/>
      <c r="E25" s="11"/>
      <c r="F25" s="15"/>
      <c r="G25" s="15"/>
      <c r="H25" s="11"/>
      <c r="I25" s="15"/>
      <c r="J25" s="13">
        <f>IF($C25="","",IF($D25="fiksno",$H25,IF($D25="odstotek",ROUND($E25*$I25/100,2),IF($F25&gt;0,ROUND($E25*$G25/$F25,2),0))))</f>
      </c>
      <c r="K25" s="13">
        <f>IF($C25="","",ROUND($E25-$J25,2))</f>
      </c>
    </row>
    <row r="26" spans="1:11" x14ac:dyDescent="0.25">
      <c r="A26" s="9"/>
      <c r="B26" s="9"/>
      <c r="C26" s="9"/>
      <c r="D26" s="9"/>
      <c r="E26" s="11"/>
      <c r="F26" s="15"/>
      <c r="G26" s="15"/>
      <c r="H26" s="11"/>
      <c r="I26" s="15"/>
      <c r="J26" s="13">
        <f>IF($C26="","",IF($D26="fiksno",$H26,IF($D26="odstotek",ROUND($E26*$I26/100,2),IF($F26&gt;0,ROUND($E26*$G26/$F26,2),0))))</f>
      </c>
      <c r="K26" s="13">
        <f>IF($C26="","",ROUND($E26-$J26,2))</f>
      </c>
    </row>
    <row r="27" spans="1:11" x14ac:dyDescent="0.25">
      <c r="A27" s="9"/>
      <c r="B27" s="9"/>
      <c r="C27" s="9"/>
      <c r="D27" s="9"/>
      <c r="E27" s="11"/>
      <c r="F27" s="15"/>
      <c r="G27" s="15"/>
      <c r="H27" s="11"/>
      <c r="I27" s="15"/>
      <c r="J27" s="13">
        <f>IF($C27="","",IF($D27="fiksno",$H27,IF($D27="odstotek",ROUND($E27*$I27/100,2),IF($F27&gt;0,ROUND($E27*$G27/$F27,2),0))))</f>
      </c>
      <c r="K27" s="13">
        <f>IF($C27="","",ROUND($E27-$J27,2))</f>
      </c>
    </row>
    <row r="28" spans="1:11" x14ac:dyDescent="0.25">
      <c r="A28" s="9"/>
      <c r="B28" s="9"/>
      <c r="C28" s="9"/>
      <c r="D28" s="9"/>
      <c r="E28" s="11"/>
      <c r="F28" s="15"/>
      <c r="G28" s="15"/>
      <c r="H28" s="11"/>
      <c r="I28" s="15"/>
      <c r="J28" s="13">
        <f>IF($C28="","",IF($D28="fiksno",$H28,IF($D28="odstotek",ROUND($E28*$I28/100,2),IF($F28&gt;0,ROUND($E28*$G28/$F28,2),0))))</f>
      </c>
      <c r="K28" s="13">
        <f>IF($C28="","",ROUND($E28-$J28,2))</f>
      </c>
    </row>
    <row r="29" spans="1:11" x14ac:dyDescent="0.25">
      <c r="A29" s="9"/>
      <c r="B29" s="9"/>
      <c r="C29" s="9"/>
      <c r="D29" s="9"/>
      <c r="E29" s="11"/>
      <c r="F29" s="15"/>
      <c r="G29" s="15"/>
      <c r="H29" s="11"/>
      <c r="I29" s="15"/>
      <c r="J29" s="13">
        <f>IF($C29="","",IF($D29="fiksno",$H29,IF($D29="odstotek",ROUND($E29*$I29/100,2),IF($F29&gt;0,ROUND($E29*$G29/$F29,2),0))))</f>
      </c>
      <c r="K29" s="13">
        <f>IF($C29="","",ROUND($E29-$J29,2))</f>
      </c>
    </row>
    <row r="30" spans="1:11" x14ac:dyDescent="0.25">
      <c r="A30" s="9"/>
      <c r="B30" s="9"/>
      <c r="C30" s="9"/>
      <c r="D30" s="9"/>
      <c r="E30" s="11"/>
      <c r="F30" s="15"/>
      <c r="G30" s="15"/>
      <c r="H30" s="11"/>
      <c r="I30" s="15"/>
      <c r="J30" s="13">
        <f>IF($C30="","",IF($D30="fiksno",$H30,IF($D30="odstotek",ROUND($E30*$I30/100,2),IF($F30&gt;0,ROUND($E30*$G30/$F30,2),0))))</f>
      </c>
      <c r="K30" s="13">
        <f>IF($C30="","",ROUND($E30-$J30,2))</f>
      </c>
    </row>
    <row r="31" spans="1:11" x14ac:dyDescent="0.25">
      <c r="A31" s="9"/>
      <c r="B31" s="9"/>
      <c r="C31" s="9"/>
      <c r="D31" s="9"/>
      <c r="E31" s="11"/>
      <c r="F31" s="15"/>
      <c r="G31" s="15"/>
      <c r="H31" s="11"/>
      <c r="I31" s="15"/>
      <c r="J31" s="13">
        <f>IF($C31="","",IF($D31="fiksno",$H31,IF($D31="odstotek",ROUND($E31*$I31/100,2),IF($F31&gt;0,ROUND($E31*$G31/$F31,2),0))))</f>
      </c>
      <c r="K31" s="13">
        <f>IF($C31="","",ROUND($E31-$J31,2))</f>
      </c>
    </row>
    <row r="32" spans="1:11" x14ac:dyDescent="0.25">
      <c r="A32" s="9"/>
      <c r="B32" s="9"/>
      <c r="C32" s="9"/>
      <c r="D32" s="9"/>
      <c r="E32" s="11"/>
      <c r="F32" s="15"/>
      <c r="G32" s="15"/>
      <c r="H32" s="11"/>
      <c r="I32" s="15"/>
      <c r="J32" s="13">
        <f>IF($C32="","",IF($D32="fiksno",$H32,IF($D32="odstotek",ROUND($E32*$I32/100,2),IF($F32&gt;0,ROUND($E32*$G32/$F32,2),0))))</f>
      </c>
      <c r="K32" s="13">
        <f>IF($C32="","",ROUND($E32-$J32,2))</f>
      </c>
    </row>
    <row r="33" spans="1:11" x14ac:dyDescent="0.25">
      <c r="A33" s="9"/>
      <c r="B33" s="9"/>
      <c r="C33" s="9"/>
      <c r="D33" s="9"/>
      <c r="E33" s="11"/>
      <c r="F33" s="15"/>
      <c r="G33" s="15"/>
      <c r="H33" s="11"/>
      <c r="I33" s="15"/>
      <c r="J33" s="13">
        <f>IF($C33="","",IF($D33="fiksno",$H33,IF($D33="odstotek",ROUND($E33*$I33/100,2),IF($F33&gt;0,ROUND($E33*$G33/$F33,2),0))))</f>
      </c>
      <c r="K33" s="13">
        <f>IF($C33="","",ROUND($E33-$J33,2))</f>
      </c>
    </row>
    <row r="34" spans="1:11" x14ac:dyDescent="0.25">
      <c r="A34" s="9"/>
      <c r="B34" s="9"/>
      <c r="C34" s="9"/>
      <c r="D34" s="9"/>
      <c r="E34" s="11"/>
      <c r="F34" s="15"/>
      <c r="G34" s="15"/>
      <c r="H34" s="11"/>
      <c r="I34" s="15"/>
      <c r="J34" s="13">
        <f>IF($C34="","",IF($D34="fiksno",$H34,IF($D34="odstotek",ROUND($E34*$I34/100,2),IF($F34&gt;0,ROUND($E34*$G34/$F34,2),0))))</f>
      </c>
      <c r="K34" s="13">
        <f>IF($C34="","",ROUND($E34-$J34,2))</f>
      </c>
    </row>
    <row r="35" spans="1:11" x14ac:dyDescent="0.25">
      <c r="A35" s="9"/>
      <c r="B35" s="9"/>
      <c r="C35" s="9"/>
      <c r="D35" s="9"/>
      <c r="E35" s="11"/>
      <c r="F35" s="15"/>
      <c r="G35" s="15"/>
      <c r="H35" s="11"/>
      <c r="I35" s="15"/>
      <c r="J35" s="13">
        <f>IF($C35="","",IF($D35="fiksno",$H35,IF($D35="odstotek",ROUND($E35*$I35/100,2),IF($F35&gt;0,ROUND($E35*$G35/$F35,2),0))))</f>
      </c>
      <c r="K35" s="13">
        <f>IF($C35="","",ROUND($E35-$J35,2))</f>
      </c>
    </row>
    <row r="36" spans="1:11" x14ac:dyDescent="0.25">
      <c r="A36" s="9"/>
      <c r="B36" s="9"/>
      <c r="C36" s="9"/>
      <c r="D36" s="9"/>
      <c r="E36" s="11"/>
      <c r="F36" s="15"/>
      <c r="G36" s="15"/>
      <c r="H36" s="11"/>
      <c r="I36" s="15"/>
      <c r="J36" s="13">
        <f>IF($C36="","",IF($D36="fiksno",$H36,IF($D36="odstotek",ROUND($E36*$I36/100,2),IF($F36&gt;0,ROUND($E36*$G36/$F36,2),0))))</f>
      </c>
      <c r="K36" s="13">
        <f>IF($C36="","",ROUND($E36-$J36,2))</f>
      </c>
    </row>
    <row r="37" spans="1:11" x14ac:dyDescent="0.25">
      <c r="A37" s="9"/>
      <c r="B37" s="9"/>
      <c r="C37" s="9"/>
      <c r="D37" s="9"/>
      <c r="E37" s="11"/>
      <c r="F37" s="15"/>
      <c r="G37" s="15"/>
      <c r="H37" s="11"/>
      <c r="I37" s="15"/>
      <c r="J37" s="13">
        <f>IF($C37="","",IF($D37="fiksno",$H37,IF($D37="odstotek",ROUND($E37*$I37/100,2),IF($F37&gt;0,ROUND($E37*$G37/$F37,2),0))))</f>
      </c>
      <c r="K37" s="13">
        <f>IF($C37="","",ROUND($E37-$J37,2))</f>
      </c>
    </row>
    <row r="38" spans="1:11" x14ac:dyDescent="0.25">
      <c r="A38" s="9"/>
      <c r="B38" s="9"/>
      <c r="C38" s="9"/>
      <c r="D38" s="9"/>
      <c r="E38" s="11"/>
      <c r="F38" s="15"/>
      <c r="G38" s="15"/>
      <c r="H38" s="11"/>
      <c r="I38" s="15"/>
      <c r="J38" s="13">
        <f>IF($C38="","",IF($D38="fiksno",$H38,IF($D38="odstotek",ROUND($E38*$I38/100,2),IF($F38&gt;0,ROUND($E38*$G38/$F38,2),0))))</f>
      </c>
      <c r="K38" s="13">
        <f>IF($C38="","",ROUND($E38-$J38,2))</f>
      </c>
    </row>
    <row r="39" spans="1:11" x14ac:dyDescent="0.25">
      <c r="A39" s="9"/>
      <c r="B39" s="9"/>
      <c r="C39" s="9"/>
      <c r="D39" s="9"/>
      <c r="E39" s="11"/>
      <c r="F39" s="15"/>
      <c r="G39" s="15"/>
      <c r="H39" s="11"/>
      <c r="I39" s="15"/>
      <c r="J39" s="13">
        <f>IF($C39="","",IF($D39="fiksno",$H39,IF($D39="odstotek",ROUND($E39*$I39/100,2),IF($F39&gt;0,ROUND($E39*$G39/$F39,2),0))))</f>
      </c>
      <c r="K39" s="13">
        <f>IF($C39="","",ROUND($E39-$J39,2))</f>
      </c>
    </row>
    <row r="40" spans="1:11" x14ac:dyDescent="0.25">
      <c r="A40" s="9"/>
      <c r="B40" s="9"/>
      <c r="C40" s="9"/>
      <c r="D40" s="9"/>
      <c r="E40" s="11"/>
      <c r="F40" s="15"/>
      <c r="G40" s="15"/>
      <c r="H40" s="11"/>
      <c r="I40" s="15"/>
      <c r="J40" s="13">
        <f>IF($C40="","",IF($D40="fiksno",$H40,IF($D40="odstotek",ROUND($E40*$I40/100,2),IF($F40&gt;0,ROUND($E40*$G40/$F40,2),0))))</f>
      </c>
      <c r="K40" s="13">
        <f>IF($C40="","",ROUND($E40-$J40,2))</f>
      </c>
    </row>
    <row r="41" spans="1:11" x14ac:dyDescent="0.25">
      <c r="A41" s="9"/>
      <c r="B41" s="9"/>
      <c r="C41" s="9"/>
      <c r="D41" s="9"/>
      <c r="E41" s="11"/>
      <c r="F41" s="15"/>
      <c r="G41" s="15"/>
      <c r="H41" s="11"/>
      <c r="I41" s="15"/>
      <c r="J41" s="13">
        <f>IF($C41="","",IF($D41="fiksno",$H41,IF($D41="odstotek",ROUND($E41*$I41/100,2),IF($F41&gt;0,ROUND($E41*$G41/$F41,2),0))))</f>
      </c>
      <c r="K41" s="13">
        <f>IF($C41="","",ROUND($E41-$J41,2))</f>
      </c>
    </row>
    <row r="42" spans="1:11" x14ac:dyDescent="0.25">
      <c r="A42" s="9"/>
      <c r="B42" s="9"/>
      <c r="C42" s="9"/>
      <c r="D42" s="9"/>
      <c r="E42" s="11"/>
      <c r="F42" s="15"/>
      <c r="G42" s="15"/>
      <c r="H42" s="11"/>
      <c r="I42" s="15"/>
      <c r="J42" s="13">
        <f>IF($C42="","",IF($D42="fiksno",$H42,IF($D42="odstotek",ROUND($E42*$I42/100,2),IF($F42&gt;0,ROUND($E42*$G42/$F42,2),0))))</f>
      </c>
      <c r="K42" s="13">
        <f>IF($C42="","",ROUND($E42-$J42,2))</f>
      </c>
    </row>
    <row r="43" spans="1:11" x14ac:dyDescent="0.25">
      <c r="A43" s="9"/>
      <c r="B43" s="9"/>
      <c r="C43" s="9"/>
      <c r="D43" s="9"/>
      <c r="E43" s="11"/>
      <c r="F43" s="15"/>
      <c r="G43" s="15"/>
      <c r="H43" s="11"/>
      <c r="I43" s="15"/>
      <c r="J43" s="13">
        <f>IF($C43="","",IF($D43="fiksno",$H43,IF($D43="odstotek",ROUND($E43*$I43/100,2),IF($F43&gt;0,ROUND($E43*$G43/$F43,2),0))))</f>
      </c>
      <c r="K43" s="13">
        <f>IF($C43="","",ROUND($E43-$J43,2))</f>
      </c>
    </row>
    <row r="44" spans="1:11" x14ac:dyDescent="0.25">
      <c r="A44" s="9"/>
      <c r="B44" s="9"/>
      <c r="C44" s="9"/>
      <c r="D44" s="9"/>
      <c r="E44" s="11"/>
      <c r="F44" s="15"/>
      <c r="G44" s="15"/>
      <c r="H44" s="11"/>
      <c r="I44" s="15"/>
      <c r="J44" s="13">
        <f>IF($C44="","",IF($D44="fiksno",$H44,IF($D44="odstotek",ROUND($E44*$I44/100,2),IF($F44&gt;0,ROUND($E44*$G44/$F44,2),0))))</f>
      </c>
      <c r="K44" s="13">
        <f>IF($C44="","",ROUND($E44-$J44,2))</f>
      </c>
    </row>
    <row r="45" spans="1:11" x14ac:dyDescent="0.25">
      <c r="A45" s="9"/>
      <c r="B45" s="9"/>
      <c r="C45" s="9"/>
      <c r="D45" s="9"/>
      <c r="E45" s="11"/>
      <c r="F45" s="15"/>
      <c r="G45" s="15"/>
      <c r="H45" s="11"/>
      <c r="I45" s="15"/>
      <c r="J45" s="13">
        <f>IF($C45="","",IF($D45="fiksno",$H45,IF($D45="odstotek",ROUND($E45*$I45/100,2),IF($F45&gt;0,ROUND($E45*$G45/$F45,2),0))))</f>
      </c>
      <c r="K45" s="13">
        <f>IF($C45="","",ROUND($E45-$J45,2))</f>
      </c>
    </row>
    <row r="46" spans="1:11" x14ac:dyDescent="0.25">
      <c r="A46" s="9"/>
      <c r="B46" s="9"/>
      <c r="C46" s="9"/>
      <c r="D46" s="9"/>
      <c r="E46" s="11"/>
      <c r="F46" s="15"/>
      <c r="G46" s="15"/>
      <c r="H46" s="11"/>
      <c r="I46" s="15"/>
      <c r="J46" s="13">
        <f>IF($C46="","",IF($D46="fiksno",$H46,IF($D46="odstotek",ROUND($E46*$I46/100,2),IF($F46&gt;0,ROUND($E46*$G46/$F46,2),0))))</f>
      </c>
      <c r="K46" s="13">
        <f>IF($C46="","",ROUND($E46-$J46,2))</f>
      </c>
    </row>
    <row r="47" spans="1:11" x14ac:dyDescent="0.25">
      <c r="A47" s="9"/>
      <c r="B47" s="9"/>
      <c r="C47" s="9"/>
      <c r="D47" s="9"/>
      <c r="E47" s="11"/>
      <c r="F47" s="15"/>
      <c r="G47" s="15"/>
      <c r="H47" s="11"/>
      <c r="I47" s="15"/>
      <c r="J47" s="13">
        <f>IF($C47="","",IF($D47="fiksno",$H47,IF($D47="odstotek",ROUND($E47*$I47/100,2),IF($F47&gt;0,ROUND($E47*$G47/$F47,2),0))))</f>
      </c>
      <c r="K47" s="13">
        <f>IF($C47="","",ROUND($E47-$J47,2))</f>
      </c>
    </row>
    <row r="48" spans="1:11" x14ac:dyDescent="0.25">
      <c r="A48" s="9"/>
      <c r="B48" s="9"/>
      <c r="C48" s="9"/>
      <c r="D48" s="9"/>
      <c r="E48" s="11"/>
      <c r="F48" s="15"/>
      <c r="G48" s="15"/>
      <c r="H48" s="11"/>
      <c r="I48" s="15"/>
      <c r="J48" s="13">
        <f>IF($C48="","",IF($D48="fiksno",$H48,IF($D48="odstotek",ROUND($E48*$I48/100,2),IF($F48&gt;0,ROUND($E48*$G48/$F48,2),0))))</f>
      </c>
      <c r="K48" s="13">
        <f>IF($C48="","",ROUND($E48-$J48,2))</f>
      </c>
    </row>
    <row r="49" spans="1:11" x14ac:dyDescent="0.25">
      <c r="A49" s="9"/>
      <c r="B49" s="9"/>
      <c r="C49" s="9"/>
      <c r="D49" s="9"/>
      <c r="E49" s="11"/>
      <c r="F49" s="15"/>
      <c r="G49" s="15"/>
      <c r="H49" s="11"/>
      <c r="I49" s="15"/>
      <c r="J49" s="13">
        <f>IF($C49="","",IF($D49="fiksno",$H49,IF($D49="odstotek",ROUND($E49*$I49/100,2),IF($F49&gt;0,ROUND($E49*$G49/$F49,2),0))))</f>
      </c>
      <c r="K49" s="13">
        <f>IF($C49="","",ROUND($E49-$J49,2))</f>
      </c>
    </row>
    <row r="50" spans="1:11" x14ac:dyDescent="0.25">
      <c r="A50" s="9"/>
      <c r="B50" s="9"/>
      <c r="C50" s="9"/>
      <c r="D50" s="9"/>
      <c r="E50" s="11"/>
      <c r="F50" s="15"/>
      <c r="G50" s="15"/>
      <c r="H50" s="11"/>
      <c r="I50" s="15"/>
      <c r="J50" s="13">
        <f>IF($C50="","",IF($D50="fiksno",$H50,IF($D50="odstotek",ROUND($E50*$I50/100,2),IF($F50&gt;0,ROUND($E50*$G50/$F50,2),0))))</f>
      </c>
      <c r="K50" s="13">
        <f>IF($C50="","",ROUND($E50-$J50,2))</f>
      </c>
    </row>
    <row r="51" spans="1:11" x14ac:dyDescent="0.25">
      <c r="A51" s="9"/>
      <c r="B51" s="9"/>
      <c r="C51" s="9"/>
      <c r="D51" s="9"/>
      <c r="E51" s="11"/>
      <c r="F51" s="15"/>
      <c r="G51" s="15"/>
      <c r="H51" s="11"/>
      <c r="I51" s="15"/>
      <c r="J51" s="13">
        <f>IF($C51="","",IF($D51="fiksno",$H51,IF($D51="odstotek",ROUND($E51*$I51/100,2),IF($F51&gt;0,ROUND($E51*$G51/$F51,2),0))))</f>
      </c>
      <c r="K51" s="13">
        <f>IF($C51="","",ROUND($E51-$J51,2))</f>
      </c>
    </row>
    <row r="52" spans="1:11" x14ac:dyDescent="0.25">
      <c r="A52" s="9"/>
      <c r="B52" s="9"/>
      <c r="C52" s="9"/>
      <c r="D52" s="9"/>
      <c r="E52" s="11"/>
      <c r="F52" s="15"/>
      <c r="G52" s="15"/>
      <c r="H52" s="11"/>
      <c r="I52" s="15"/>
      <c r="J52" s="13">
        <f>IF($C52="","",IF($D52="fiksno",$H52,IF($D52="odstotek",ROUND($E52*$I52/100,2),IF($F52&gt;0,ROUND($E52*$G52/$F52,2),0))))</f>
      </c>
      <c r="K52" s="13">
        <f>IF($C52="","",ROUND($E52-$J52,2))</f>
      </c>
    </row>
    <row r="53" spans="1:11" x14ac:dyDescent="0.25">
      <c r="A53" s="9"/>
      <c r="B53" s="9"/>
      <c r="C53" s="9"/>
      <c r="D53" s="9"/>
      <c r="E53" s="11"/>
      <c r="F53" s="15"/>
      <c r="G53" s="15"/>
      <c r="H53" s="11"/>
      <c r="I53" s="15"/>
      <c r="J53" s="13">
        <f>IF($C53="","",IF($D53="fiksno",$H53,IF($D53="odstotek",ROUND($E53*$I53/100,2),IF($F53&gt;0,ROUND($E53*$G53/$F53,2),0))))</f>
      </c>
      <c r="K53" s="13">
        <f>IF($C53="","",ROUND($E53-$J53,2))</f>
      </c>
    </row>
    <row r="54" spans="1:11" x14ac:dyDescent="0.25">
      <c r="A54" s="9"/>
      <c r="B54" s="9"/>
      <c r="C54" s="9"/>
      <c r="D54" s="9"/>
      <c r="E54" s="11"/>
      <c r="F54" s="15"/>
      <c r="G54" s="15"/>
      <c r="H54" s="11"/>
      <c r="I54" s="15"/>
      <c r="J54" s="13">
        <f>IF($C54="","",IF($D54="fiksno",$H54,IF($D54="odstotek",ROUND($E54*$I54/100,2),IF($F54&gt;0,ROUND($E54*$G54/$F54,2),0))))</f>
      </c>
      <c r="K54" s="13">
        <f>IF($C54="","",ROUND($E54-$J54,2))</f>
      </c>
    </row>
    <row r="55" spans="1:11" x14ac:dyDescent="0.25">
      <c r="A55" s="9"/>
      <c r="B55" s="9"/>
      <c r="C55" s="9"/>
      <c r="D55" s="9"/>
      <c r="E55" s="11"/>
      <c r="F55" s="15"/>
      <c r="G55" s="15"/>
      <c r="H55" s="11"/>
      <c r="I55" s="15"/>
      <c r="J55" s="13">
        <f>IF($C55="","",IF($D55="fiksno",$H55,IF($D55="odstotek",ROUND($E55*$I55/100,2),IF($F55&gt;0,ROUND($E55*$G55/$F55,2),0))))</f>
      </c>
      <c r="K55" s="13">
        <f>IF($C55="","",ROUND($E55-$J55,2))</f>
      </c>
    </row>
    <row r="56" spans="1:11" x14ac:dyDescent="0.25">
      <c r="A56" s="9"/>
      <c r="B56" s="9"/>
      <c r="C56" s="9"/>
      <c r="D56" s="9"/>
      <c r="E56" s="11"/>
      <c r="F56" s="15"/>
      <c r="G56" s="15"/>
      <c r="H56" s="11"/>
      <c r="I56" s="15"/>
      <c r="J56" s="13">
        <f>IF($C56="","",IF($D56="fiksno",$H56,IF($D56="odstotek",ROUND($E56*$I56/100,2),IF($F56&gt;0,ROUND($E56*$G56/$F56,2),0))))</f>
      </c>
      <c r="K56" s="13">
        <f>IF($C56="","",ROUND($E56-$J56,2))</f>
      </c>
    </row>
    <row r="57" spans="1:11" x14ac:dyDescent="0.25">
      <c r="A57" s="9"/>
      <c r="B57" s="9"/>
      <c r="C57" s="9"/>
      <c r="D57" s="9"/>
      <c r="E57" s="11"/>
      <c r="F57" s="15"/>
      <c r="G57" s="15"/>
      <c r="H57" s="11"/>
      <c r="I57" s="15"/>
      <c r="J57" s="13">
        <f>IF($C57="","",IF($D57="fiksno",$H57,IF($D57="odstotek",ROUND($E57*$I57/100,2),IF($F57&gt;0,ROUND($E57*$G57/$F57,2),0))))</f>
      </c>
      <c r="K57" s="13">
        <f>IF($C57="","",ROUND($E57-$J57,2))</f>
      </c>
    </row>
    <row r="58" spans="1:11" x14ac:dyDescent="0.25">
      <c r="A58" s="9"/>
      <c r="B58" s="9"/>
      <c r="C58" s="9"/>
      <c r="D58" s="9"/>
      <c r="E58" s="11"/>
      <c r="F58" s="15"/>
      <c r="G58" s="15"/>
      <c r="H58" s="11"/>
      <c r="I58" s="15"/>
      <c r="J58" s="13">
        <f>IF($C58="","",IF($D58="fiksno",$H58,IF($D58="odstotek",ROUND($E58*$I58/100,2),IF($F58&gt;0,ROUND($E58*$G58/$F58,2),0))))</f>
      </c>
      <c r="K58" s="13">
        <f>IF($C58="","",ROUND($E58-$J58,2))</f>
      </c>
    </row>
    <row r="59" spans="1:11" x14ac:dyDescent="0.25">
      <c r="A59" s="9"/>
      <c r="B59" s="9"/>
      <c r="C59" s="9"/>
      <c r="D59" s="9"/>
      <c r="E59" s="11"/>
      <c r="F59" s="15"/>
      <c r="G59" s="15"/>
      <c r="H59" s="11"/>
      <c r="I59" s="15"/>
      <c r="J59" s="13">
        <f>IF($C59="","",IF($D59="fiksno",$H59,IF($D59="odstotek",ROUND($E59*$I59/100,2),IF($F59&gt;0,ROUND($E59*$G59/$F59,2),0))))</f>
      </c>
      <c r="K59" s="13">
        <f>IF($C59="","",ROUND($E59-$J59,2))</f>
      </c>
    </row>
    <row r="60" spans="1:11" x14ac:dyDescent="0.25">
      <c r="A60" s="9"/>
      <c r="B60" s="9"/>
      <c r="C60" s="9"/>
      <c r="D60" s="9"/>
      <c r="E60" s="11"/>
      <c r="F60" s="15"/>
      <c r="G60" s="15"/>
      <c r="H60" s="11"/>
      <c r="I60" s="15"/>
      <c r="J60" s="13">
        <f>IF($C60="","",IF($D60="fiksno",$H60,IF($D60="odstotek",ROUND($E60*$I60/100,2),IF($F60&gt;0,ROUND($E60*$G60/$F60,2),0))))</f>
      </c>
      <c r="K60" s="13">
        <f>IF($C60="","",ROUND($E60-$J60,2))</f>
      </c>
    </row>
    <row r="61" spans="1:11" x14ac:dyDescent="0.25">
      <c r="A61" s="9"/>
      <c r="B61" s="9"/>
      <c r="C61" s="9"/>
      <c r="D61" s="9"/>
      <c r="E61" s="11"/>
      <c r="F61" s="15"/>
      <c r="G61" s="15"/>
      <c r="H61" s="11"/>
      <c r="I61" s="15"/>
      <c r="J61" s="13">
        <f>IF($C61="","",IF($D61="fiksno",$H61,IF($D61="odstotek",ROUND($E61*$I61/100,2),IF($F61&gt;0,ROUND($E61*$G61/$F61,2),0))))</f>
      </c>
      <c r="K61" s="13">
        <f>IF($C61="","",ROUND($E61-$J61,2))</f>
      </c>
    </row>
    <row r="62" spans="1:11" x14ac:dyDescent="0.25">
      <c r="A62" s="9"/>
      <c r="B62" s="9"/>
      <c r="C62" s="9"/>
      <c r="D62" s="9"/>
      <c r="E62" s="11"/>
      <c r="F62" s="15"/>
      <c r="G62" s="15"/>
      <c r="H62" s="11"/>
      <c r="I62" s="15"/>
      <c r="J62" s="13">
        <f>IF($C62="","",IF($D62="fiksno",$H62,IF($D62="odstotek",ROUND($E62*$I62/100,2),IF($F62&gt;0,ROUND($E62*$G62/$F62,2),0))))</f>
      </c>
      <c r="K62" s="13">
        <f>IF($C62="","",ROUND($E62-$J62,2))</f>
      </c>
    </row>
    <row r="63" spans="1:11" x14ac:dyDescent="0.25">
      <c r="A63" s="9"/>
      <c r="B63" s="9"/>
      <c r="C63" s="9"/>
      <c r="D63" s="9"/>
      <c r="E63" s="11"/>
      <c r="F63" s="15"/>
      <c r="G63" s="15"/>
      <c r="H63" s="11"/>
      <c r="I63" s="15"/>
      <c r="J63" s="13">
        <f>IF($C63="","",IF($D63="fiksno",$H63,IF($D63="odstotek",ROUND($E63*$I63/100,2),IF($F63&gt;0,ROUND($E63*$G63/$F63,2),0))))</f>
      </c>
      <c r="K63" s="13">
        <f>IF($C63="","",ROUND($E63-$J63,2))</f>
      </c>
    </row>
    <row r="64" spans="1:11" x14ac:dyDescent="0.25">
      <c r="A64" s="9"/>
      <c r="B64" s="9"/>
      <c r="C64" s="9"/>
      <c r="D64" s="9"/>
      <c r="E64" s="11"/>
      <c r="F64" s="15"/>
      <c r="G64" s="15"/>
      <c r="H64" s="11"/>
      <c r="I64" s="15"/>
      <c r="J64" s="13">
        <f>IF($C64="","",IF($D64="fiksno",$H64,IF($D64="odstotek",ROUND($E64*$I64/100,2),IF($F64&gt;0,ROUND($E64*$G64/$F64,2),0))))</f>
      </c>
      <c r="K64" s="13">
        <f>IF($C64="","",ROUND($E64-$J64,2))</f>
      </c>
    </row>
    <row r="65" spans="1:11" x14ac:dyDescent="0.25">
      <c r="A65" s="9"/>
      <c r="B65" s="9"/>
      <c r="C65" s="9"/>
      <c r="D65" s="9"/>
      <c r="E65" s="11"/>
      <c r="F65" s="15"/>
      <c r="G65" s="15"/>
      <c r="H65" s="11"/>
      <c r="I65" s="15"/>
      <c r="J65" s="13">
        <f>IF($C65="","",IF($D65="fiksno",$H65,IF($D65="odstotek",ROUND($E65*$I65/100,2),IF($F65&gt;0,ROUND($E65*$G65/$F65,2),0))))</f>
      </c>
      <c r="K65" s="13">
        <f>IF($C65="","",ROUND($E65-$J65,2))</f>
      </c>
    </row>
    <row r="66" spans="1:11" x14ac:dyDescent="0.25">
      <c r="A66" s="9"/>
      <c r="B66" s="9"/>
      <c r="C66" s="9"/>
      <c r="D66" s="9"/>
      <c r="E66" s="11"/>
      <c r="F66" s="15"/>
      <c r="G66" s="15"/>
      <c r="H66" s="11"/>
      <c r="I66" s="15"/>
      <c r="J66" s="13">
        <f>IF($C66="","",IF($D66="fiksno",$H66,IF($D66="odstotek",ROUND($E66*$I66/100,2),IF($F66&gt;0,ROUND($E66*$G66/$F66,2),0))))</f>
      </c>
      <c r="K66" s="13">
        <f>IF($C66="","",ROUND($E66-$J66,2))</f>
      </c>
    </row>
    <row r="67" spans="1:11" x14ac:dyDescent="0.25">
      <c r="A67" s="9"/>
      <c r="B67" s="9"/>
      <c r="C67" s="9"/>
      <c r="D67" s="9"/>
      <c r="E67" s="11"/>
      <c r="F67" s="15"/>
      <c r="G67" s="15"/>
      <c r="H67" s="11"/>
      <c r="I67" s="15"/>
      <c r="J67" s="13">
        <f>IF($C67="","",IF($D67="fiksno",$H67,IF($D67="odstotek",ROUND($E67*$I67/100,2),IF($F67&gt;0,ROUND($E67*$G67/$F67,2),0))))</f>
      </c>
      <c r="K67" s="13">
        <f>IF($C67="","",ROUND($E67-$J67,2))</f>
      </c>
    </row>
    <row r="68" spans="1:11" x14ac:dyDescent="0.25">
      <c r="A68" s="9"/>
      <c r="B68" s="9"/>
      <c r="C68" s="9"/>
      <c r="D68" s="9"/>
      <c r="E68" s="11"/>
      <c r="F68" s="15"/>
      <c r="G68" s="15"/>
      <c r="H68" s="11"/>
      <c r="I68" s="15"/>
      <c r="J68" s="13">
        <f>IF($C68="","",IF($D68="fiksno",$H68,IF($D68="odstotek",ROUND($E68*$I68/100,2),IF($F68&gt;0,ROUND($E68*$G68/$F68,2),0))))</f>
      </c>
      <c r="K68" s="13">
        <f>IF($C68="","",ROUND($E68-$J68,2))</f>
      </c>
    </row>
    <row r="69" spans="1:11" x14ac:dyDescent="0.25">
      <c r="A69" s="9"/>
      <c r="B69" s="9"/>
      <c r="C69" s="9"/>
      <c r="D69" s="9"/>
      <c r="E69" s="11"/>
      <c r="F69" s="15"/>
      <c r="G69" s="15"/>
      <c r="H69" s="11"/>
      <c r="I69" s="15"/>
      <c r="J69" s="13">
        <f>IF($C69="","",IF($D69="fiksno",$H69,IF($D69="odstotek",ROUND($E69*$I69/100,2),IF($F69&gt;0,ROUND($E69*$G69/$F69,2),0))))</f>
      </c>
      <c r="K69" s="13">
        <f>IF($C69="","",ROUND($E69-$J69,2))</f>
      </c>
    </row>
    <row r="70" spans="1:11" x14ac:dyDescent="0.25">
      <c r="A70" s="9"/>
      <c r="B70" s="9"/>
      <c r="C70" s="9"/>
      <c r="D70" s="9"/>
      <c r="E70" s="11"/>
      <c r="F70" s="15"/>
      <c r="G70" s="15"/>
      <c r="H70" s="11"/>
      <c r="I70" s="15"/>
      <c r="J70" s="13">
        <f>IF($C70="","",IF($D70="fiksno",$H70,IF($D70="odstotek",ROUND($E70*$I70/100,2),IF($F70&gt;0,ROUND($E70*$G70/$F70,2),0))))</f>
      </c>
      <c r="K70" s="13">
        <f>IF($C70="","",ROUND($E70-$J70,2))</f>
      </c>
    </row>
    <row r="71" spans="1:11" x14ac:dyDescent="0.25">
      <c r="A71" s="9"/>
      <c r="B71" s="9"/>
      <c r="C71" s="9"/>
      <c r="D71" s="9"/>
      <c r="E71" s="11"/>
      <c r="F71" s="15"/>
      <c r="G71" s="15"/>
      <c r="H71" s="11"/>
      <c r="I71" s="15"/>
      <c r="J71" s="13">
        <f>IF($C71="","",IF($D71="fiksno",$H71,IF($D71="odstotek",ROUND($E71*$I71/100,2),IF($F71&gt;0,ROUND($E71*$G71/$F71,2),0))))</f>
      </c>
      <c r="K71" s="13">
        <f>IF($C71="","",ROUND($E71-$J71,2))</f>
      </c>
    </row>
    <row r="72" spans="1:11" x14ac:dyDescent="0.25">
      <c r="A72" s="9"/>
      <c r="B72" s="9"/>
      <c r="C72" s="9"/>
      <c r="D72" s="9"/>
      <c r="E72" s="11"/>
      <c r="F72" s="15"/>
      <c r="G72" s="15"/>
      <c r="H72" s="11"/>
      <c r="I72" s="15"/>
      <c r="J72" s="13">
        <f>IF($C72="","",IF($D72="fiksno",$H72,IF($D72="odstotek",ROUND($E72*$I72/100,2),IF($F72&gt;0,ROUND($E72*$G72/$F72,2),0))))</f>
      </c>
      <c r="K72" s="13">
        <f>IF($C72="","",ROUND($E72-$J72,2))</f>
      </c>
    </row>
    <row r="73" spans="1:11" x14ac:dyDescent="0.25">
      <c r="A73" s="9"/>
      <c r="B73" s="9"/>
      <c r="C73" s="9"/>
      <c r="D73" s="9"/>
      <c r="E73" s="11"/>
      <c r="F73" s="15"/>
      <c r="G73" s="15"/>
      <c r="H73" s="11"/>
      <c r="I73" s="15"/>
      <c r="J73" s="13">
        <f>IF($C73="","",IF($D73="fiksno",$H73,IF($D73="odstotek",ROUND($E73*$I73/100,2),IF($F73&gt;0,ROUND($E73*$G73/$F73,2),0))))</f>
      </c>
      <c r="K73" s="13">
        <f>IF($C73="","",ROUND($E73-$J73,2))</f>
      </c>
    </row>
    <row r="74" spans="1:11" x14ac:dyDescent="0.25">
      <c r="A74" s="9"/>
      <c r="B74" s="9"/>
      <c r="C74" s="9"/>
      <c r="D74" s="9"/>
      <c r="E74" s="11"/>
      <c r="F74" s="15"/>
      <c r="G74" s="15"/>
      <c r="H74" s="11"/>
      <c r="I74" s="15"/>
      <c r="J74" s="13">
        <f>IF($C74="","",IF($D74="fiksno",$H74,IF($D74="odstotek",ROUND($E74*$I74/100,2),IF($F74&gt;0,ROUND($E74*$G74/$F74,2),0))))</f>
      </c>
      <c r="K74" s="13">
        <f>IF($C74="","",ROUND($E74-$J74,2))</f>
      </c>
    </row>
    <row r="75" spans="1:11" x14ac:dyDescent="0.25">
      <c r="A75" s="9"/>
      <c r="B75" s="9"/>
      <c r="C75" s="9"/>
      <c r="D75" s="9"/>
      <c r="E75" s="11"/>
      <c r="F75" s="15"/>
      <c r="G75" s="15"/>
      <c r="H75" s="11"/>
      <c r="I75" s="15"/>
      <c r="J75" s="13">
        <f>IF($C75="","",IF($D75="fiksno",$H75,IF($D75="odstotek",ROUND($E75*$I75/100,2),IF($F75&gt;0,ROUND($E75*$G75/$F75,2),0))))</f>
      </c>
      <c r="K75" s="13">
        <f>IF($C75="","",ROUND($E75-$J75,2))</f>
      </c>
    </row>
    <row r="76" spans="1:11" x14ac:dyDescent="0.25">
      <c r="A76" s="9"/>
      <c r="B76" s="9"/>
      <c r="C76" s="9"/>
      <c r="D76" s="9"/>
      <c r="E76" s="11"/>
      <c r="F76" s="15"/>
      <c r="G76" s="15"/>
      <c r="H76" s="11"/>
      <c r="I76" s="15"/>
      <c r="J76" s="13">
        <f>IF($C76="","",IF($D76="fiksno",$H76,IF($D76="odstotek",ROUND($E76*$I76/100,2),IF($F76&gt;0,ROUND($E76*$G76/$F76,2),0))))</f>
      </c>
      <c r="K76" s="13">
        <f>IF($C76="","",ROUND($E76-$J76,2))</f>
      </c>
    </row>
    <row r="77" spans="1:11" x14ac:dyDescent="0.25">
      <c r="A77" s="9"/>
      <c r="B77" s="9"/>
      <c r="C77" s="9"/>
      <c r="D77" s="9"/>
      <c r="E77" s="11"/>
      <c r="F77" s="15"/>
      <c r="G77" s="15"/>
      <c r="H77" s="11"/>
      <c r="I77" s="15"/>
      <c r="J77" s="13">
        <f>IF($C77="","",IF($D77="fiksno",$H77,IF($D77="odstotek",ROUND($E77*$I77/100,2),IF($F77&gt;0,ROUND($E77*$G77/$F77,2),0))))</f>
      </c>
      <c r="K77" s="13">
        <f>IF($C77="","",ROUND($E77-$J77,2))</f>
      </c>
    </row>
    <row r="78" spans="1:11" x14ac:dyDescent="0.25">
      <c r="A78" s="9"/>
      <c r="B78" s="9"/>
      <c r="C78" s="9"/>
      <c r="D78" s="9"/>
      <c r="E78" s="11"/>
      <c r="F78" s="15"/>
      <c r="G78" s="15"/>
      <c r="H78" s="11"/>
      <c r="I78" s="15"/>
      <c r="J78" s="13">
        <f>IF($C78="","",IF($D78="fiksno",$H78,IF($D78="odstotek",ROUND($E78*$I78/100,2),IF($F78&gt;0,ROUND($E78*$G78/$F78,2),0))))</f>
      </c>
      <c r="K78" s="13">
        <f>IF($C78="","",ROUND($E78-$J78,2))</f>
      </c>
    </row>
    <row r="79" spans="1:11" x14ac:dyDescent="0.25">
      <c r="A79" s="9"/>
      <c r="B79" s="9"/>
      <c r="C79" s="9"/>
      <c r="D79" s="9"/>
      <c r="E79" s="11"/>
      <c r="F79" s="15"/>
      <c r="G79" s="15"/>
      <c r="H79" s="11"/>
      <c r="I79" s="15"/>
      <c r="J79" s="13">
        <f>IF($C79="","",IF($D79="fiksno",$H79,IF($D79="odstotek",ROUND($E79*$I79/100,2),IF($F79&gt;0,ROUND($E79*$G79/$F79,2),0))))</f>
      </c>
      <c r="K79" s="13">
        <f>IF($C79="","",ROUND($E79-$J79,2))</f>
      </c>
    </row>
    <row r="80" spans="1:11" x14ac:dyDescent="0.25">
      <c r="A80" s="9"/>
      <c r="B80" s="9"/>
      <c r="C80" s="9"/>
      <c r="D80" s="9"/>
      <c r="E80" s="11"/>
      <c r="F80" s="15"/>
      <c r="G80" s="15"/>
      <c r="H80" s="11"/>
      <c r="I80" s="15"/>
      <c r="J80" s="13">
        <f>IF($C80="","",IF($D80="fiksno",$H80,IF($D80="odstotek",ROUND($E80*$I80/100,2),IF($F80&gt;0,ROUND($E80*$G80/$F80,2),0))))</f>
      </c>
      <c r="K80" s="13">
        <f>IF($C80="","",ROUND($E80-$J80,2))</f>
      </c>
    </row>
    <row r="81" spans="1:11" x14ac:dyDescent="0.25">
      <c r="A81" s="9"/>
      <c r="B81" s="9"/>
      <c r="C81" s="9"/>
      <c r="D81" s="9"/>
      <c r="E81" s="11"/>
      <c r="F81" s="15"/>
      <c r="G81" s="15"/>
      <c r="H81" s="11"/>
      <c r="I81" s="15"/>
      <c r="J81" s="13">
        <f>IF($C81="","",IF($D81="fiksno",$H81,IF($D81="odstotek",ROUND($E81*$I81/100,2),IF($F81&gt;0,ROUND($E81*$G81/$F81,2),0))))</f>
      </c>
      <c r="K81" s="13">
        <f>IF($C81="","",ROUND($E81-$J81,2))</f>
      </c>
    </row>
    <row r="82" spans="1:11" x14ac:dyDescent="0.25">
      <c r="A82" s="9"/>
      <c r="B82" s="9"/>
      <c r="C82" s="9"/>
      <c r="D82" s="9"/>
      <c r="E82" s="11"/>
      <c r="F82" s="15"/>
      <c r="G82" s="15"/>
      <c r="H82" s="11"/>
      <c r="I82" s="15"/>
      <c r="J82" s="13">
        <f>IF($C82="","",IF($D82="fiksno",$H82,IF($D82="odstotek",ROUND($E82*$I82/100,2),IF($F82&gt;0,ROUND($E82*$G82/$F82,2),0))))</f>
      </c>
      <c r="K82" s="13">
        <f>IF($C82="","",ROUND($E82-$J82,2))</f>
      </c>
    </row>
    <row r="83" spans="1:11" x14ac:dyDescent="0.25">
      <c r="A83" s="9"/>
      <c r="B83" s="9"/>
      <c r="C83" s="9"/>
      <c r="D83" s="9"/>
      <c r="E83" s="11"/>
      <c r="F83" s="15"/>
      <c r="G83" s="15"/>
      <c r="H83" s="11"/>
      <c r="I83" s="15"/>
      <c r="J83" s="13">
        <f>IF($C83="","",IF($D83="fiksno",$H83,IF($D83="odstotek",ROUND($E83*$I83/100,2),IF($F83&gt;0,ROUND($E83*$G83/$F83,2),0))))</f>
      </c>
      <c r="K83" s="13">
        <f>IF($C83="","",ROUND($E83-$J83,2))</f>
      </c>
    </row>
    <row r="84" spans="1:11" x14ac:dyDescent="0.25">
      <c r="A84" s="9"/>
      <c r="B84" s="9"/>
      <c r="C84" s="9"/>
      <c r="D84" s="9"/>
      <c r="E84" s="11"/>
      <c r="F84" s="15"/>
      <c r="G84" s="15"/>
      <c r="H84" s="11"/>
      <c r="I84" s="15"/>
      <c r="J84" s="13">
        <f>IF($C84="","",IF($D84="fiksno",$H84,IF($D84="odstotek",ROUND($E84*$I84/100,2),IF($F84&gt;0,ROUND($E84*$G84/$F84,2),0))))</f>
      </c>
      <c r="K84" s="13">
        <f>IF($C84="","",ROUND($E84-$J84,2))</f>
      </c>
    </row>
    <row r="85" spans="1:11" x14ac:dyDescent="0.25">
      <c r="A85" s="9"/>
      <c r="B85" s="9"/>
      <c r="C85" s="9"/>
      <c r="D85" s="9"/>
      <c r="E85" s="11"/>
      <c r="F85" s="15"/>
      <c r="G85" s="15"/>
      <c r="H85" s="11"/>
      <c r="I85" s="15"/>
      <c r="J85" s="13">
        <f>IF($C85="","",IF($D85="fiksno",$H85,IF($D85="odstotek",ROUND($E85*$I85/100,2),IF($F85&gt;0,ROUND($E85*$G85/$F85,2),0))))</f>
      </c>
      <c r="K85" s="13">
        <f>IF($C85="","",ROUND($E85-$J85,2))</f>
      </c>
    </row>
    <row r="86" spans="1:11" x14ac:dyDescent="0.25">
      <c r="A86" s="9"/>
      <c r="B86" s="9"/>
      <c r="C86" s="9"/>
      <c r="D86" s="9"/>
      <c r="E86" s="11"/>
      <c r="F86" s="15"/>
      <c r="G86" s="15"/>
      <c r="H86" s="11"/>
      <c r="I86" s="15"/>
      <c r="J86" s="13">
        <f>IF($C86="","",IF($D86="fiksno",$H86,IF($D86="odstotek",ROUND($E86*$I86/100,2),IF($F86&gt;0,ROUND($E86*$G86/$F86,2),0))))</f>
      </c>
      <c r="K86" s="13">
        <f>IF($C86="","",ROUND($E86-$J86,2))</f>
      </c>
    </row>
    <row r="87" spans="1:11" x14ac:dyDescent="0.25">
      <c r="A87" s="9"/>
      <c r="B87" s="9"/>
      <c r="C87" s="9"/>
      <c r="D87" s="9"/>
      <c r="E87" s="11"/>
      <c r="F87" s="15"/>
      <c r="G87" s="15"/>
      <c r="H87" s="11"/>
      <c r="I87" s="15"/>
      <c r="J87" s="13">
        <f>IF($C87="","",IF($D87="fiksno",$H87,IF($D87="odstotek",ROUND($E87*$I87/100,2),IF($F87&gt;0,ROUND($E87*$G87/$F87,2),0))))</f>
      </c>
      <c r="K87" s="13">
        <f>IF($C87="","",ROUND($E87-$J87,2))</f>
      </c>
    </row>
    <row r="88" spans="1:11" x14ac:dyDescent="0.25">
      <c r="A88" s="9"/>
      <c r="B88" s="9"/>
      <c r="C88" s="9"/>
      <c r="D88" s="9"/>
      <c r="E88" s="11"/>
      <c r="F88" s="15"/>
      <c r="G88" s="15"/>
      <c r="H88" s="11"/>
      <c r="I88" s="15"/>
      <c r="J88" s="13">
        <f>IF($C88="","",IF($D88="fiksno",$H88,IF($D88="odstotek",ROUND($E88*$I88/100,2),IF($F88&gt;0,ROUND($E88*$G88/$F88,2),0))))</f>
      </c>
      <c r="K88" s="13">
        <f>IF($C88="","",ROUND($E88-$J88,2))</f>
      </c>
    </row>
    <row r="89" spans="1:11" x14ac:dyDescent="0.25">
      <c r="A89" s="9"/>
      <c r="B89" s="9"/>
      <c r="C89" s="9"/>
      <c r="D89" s="9"/>
      <c r="E89" s="11"/>
      <c r="F89" s="15"/>
      <c r="G89" s="15"/>
      <c r="H89" s="11"/>
      <c r="I89" s="15"/>
      <c r="J89" s="13">
        <f>IF($C89="","",IF($D89="fiksno",$H89,IF($D89="odstotek",ROUND($E89*$I89/100,2),IF($F89&gt;0,ROUND($E89*$G89/$F89,2),0))))</f>
      </c>
      <c r="K89" s="13">
        <f>IF($C89="","",ROUND($E89-$J89,2))</f>
      </c>
    </row>
    <row r="90" spans="1:11" x14ac:dyDescent="0.25">
      <c r="A90" s="9"/>
      <c r="B90" s="9"/>
      <c r="C90" s="9"/>
      <c r="D90" s="9"/>
      <c r="E90" s="11"/>
      <c r="F90" s="15"/>
      <c r="G90" s="15"/>
      <c r="H90" s="11"/>
      <c r="I90" s="15"/>
      <c r="J90" s="13">
        <f>IF($C90="","",IF($D90="fiksno",$H90,IF($D90="odstotek",ROUND($E90*$I90/100,2),IF($F90&gt;0,ROUND($E90*$G90/$F90,2),0))))</f>
      </c>
      <c r="K90" s="13">
        <f>IF($C90="","",ROUND($E90-$J90,2))</f>
      </c>
    </row>
    <row r="91" spans="1:11" x14ac:dyDescent="0.25">
      <c r="A91" s="9"/>
      <c r="B91" s="9"/>
      <c r="C91" s="9"/>
      <c r="D91" s="9"/>
      <c r="E91" s="11"/>
      <c r="F91" s="15"/>
      <c r="G91" s="15"/>
      <c r="H91" s="11"/>
      <c r="I91" s="15"/>
      <c r="J91" s="13">
        <f>IF($C91="","",IF($D91="fiksno",$H91,IF($D91="odstotek",ROUND($E91*$I91/100,2),IF($F91&gt;0,ROUND($E91*$G91/$F91,2),0))))</f>
      </c>
      <c r="K91" s="13">
        <f>IF($C91="","",ROUND($E91-$J91,2))</f>
      </c>
    </row>
    <row r="92" spans="1:11" x14ac:dyDescent="0.25">
      <c r="A92" s="9"/>
      <c r="B92" s="9"/>
      <c r="C92" s="9"/>
      <c r="D92" s="9"/>
      <c r="E92" s="11"/>
      <c r="F92" s="15"/>
      <c r="G92" s="15"/>
      <c r="H92" s="11"/>
      <c r="I92" s="15"/>
      <c r="J92" s="13">
        <f>IF($C92="","",IF($D92="fiksno",$H92,IF($D92="odstotek",ROUND($E92*$I92/100,2),IF($F92&gt;0,ROUND($E92*$G92/$F92,2),0))))</f>
      </c>
      <c r="K92" s="13">
        <f>IF($C92="","",ROUND($E92-$J92,2))</f>
      </c>
    </row>
    <row r="93" spans="1:11" x14ac:dyDescent="0.25">
      <c r="A93" s="9"/>
      <c r="B93" s="9"/>
      <c r="C93" s="9"/>
      <c r="D93" s="9"/>
      <c r="E93" s="11"/>
      <c r="F93" s="15"/>
      <c r="G93" s="15"/>
      <c r="H93" s="11"/>
      <c r="I93" s="15"/>
      <c r="J93" s="13">
        <f>IF($C93="","",IF($D93="fiksno",$H93,IF($D93="odstotek",ROUND($E93*$I93/100,2),IF($F93&gt;0,ROUND($E93*$G93/$F93,2),0))))</f>
      </c>
      <c r="K93" s="13">
        <f>IF($C93="","",ROUND($E93-$J93,2))</f>
      </c>
    </row>
    <row r="94" spans="1:11" x14ac:dyDescent="0.25">
      <c r="A94" s="9"/>
      <c r="B94" s="9"/>
      <c r="C94" s="9"/>
      <c r="D94" s="9"/>
      <c r="E94" s="11"/>
      <c r="F94" s="15"/>
      <c r="G94" s="15"/>
      <c r="H94" s="11"/>
      <c r="I94" s="15"/>
      <c r="J94" s="13">
        <f>IF($C94="","",IF($D94="fiksno",$H94,IF($D94="odstotek",ROUND($E94*$I94/100,2),IF($F94&gt;0,ROUND($E94*$G94/$F94,2),0))))</f>
      </c>
      <c r="K94" s="13">
        <f>IF($C94="","",ROUND($E94-$J94,2))</f>
      </c>
    </row>
    <row r="95" spans="1:11" x14ac:dyDescent="0.25">
      <c r="A95" s="9"/>
      <c r="B95" s="9"/>
      <c r="C95" s="9"/>
      <c r="D95" s="9"/>
      <c r="E95" s="11"/>
      <c r="F95" s="15"/>
      <c r="G95" s="15"/>
      <c r="H95" s="11"/>
      <c r="I95" s="15"/>
      <c r="J95" s="13">
        <f>IF($C95="","",IF($D95="fiksno",$H95,IF($D95="odstotek",ROUND($E95*$I95/100,2),IF($F95&gt;0,ROUND($E95*$G95/$F95,2),0))))</f>
      </c>
      <c r="K95" s="13">
        <f>IF($C95="","",ROUND($E95-$J95,2))</f>
      </c>
    </row>
    <row r="96" spans="1:11" x14ac:dyDescent="0.25">
      <c r="A96" s="9"/>
      <c r="B96" s="9"/>
      <c r="C96" s="9"/>
      <c r="D96" s="9"/>
      <c r="E96" s="11"/>
      <c r="F96" s="15"/>
      <c r="G96" s="15"/>
      <c r="H96" s="11"/>
      <c r="I96" s="15"/>
      <c r="J96" s="13">
        <f>IF($C96="","",IF($D96="fiksno",$H96,IF($D96="odstotek",ROUND($E96*$I96/100,2),IF($F96&gt;0,ROUND($E96*$G96/$F96,2),0))))</f>
      </c>
      <c r="K96" s="13">
        <f>IF($C96="","",ROUND($E96-$J96,2))</f>
      </c>
    </row>
    <row r="97" spans="1:11" x14ac:dyDescent="0.25">
      <c r="A97" s="9"/>
      <c r="B97" s="9"/>
      <c r="C97" s="9"/>
      <c r="D97" s="9"/>
      <c r="E97" s="11"/>
      <c r="F97" s="15"/>
      <c r="G97" s="15"/>
      <c r="H97" s="11"/>
      <c r="I97" s="15"/>
      <c r="J97" s="13">
        <f>IF($C97="","",IF($D97="fiksno",$H97,IF($D97="odstotek",ROUND($E97*$I97/100,2),IF($F97&gt;0,ROUND($E97*$G97/$F97,2),0))))</f>
      </c>
      <c r="K97" s="13">
        <f>IF($C97="","",ROUND($E97-$J97,2))</f>
      </c>
    </row>
    <row r="98" spans="1:11" x14ac:dyDescent="0.25">
      <c r="A98" s="9"/>
      <c r="B98" s="9"/>
      <c r="C98" s="9"/>
      <c r="D98" s="9"/>
      <c r="E98" s="11"/>
      <c r="F98" s="15"/>
      <c r="G98" s="15"/>
      <c r="H98" s="11"/>
      <c r="I98" s="15"/>
      <c r="J98" s="13">
        <f>IF($C98="","",IF($D98="fiksno",$H98,IF($D98="odstotek",ROUND($E98*$I98/100,2),IF($F98&gt;0,ROUND($E98*$G98/$F98,2),0))))</f>
      </c>
      <c r="K98" s="13">
        <f>IF($C98="","",ROUND($E98-$J98,2))</f>
      </c>
    </row>
    <row r="99" spans="1:11" x14ac:dyDescent="0.25">
      <c r="A99" s="9"/>
      <c r="B99" s="9"/>
      <c r="C99" s="9"/>
      <c r="D99" s="9"/>
      <c r="E99" s="11"/>
      <c r="F99" s="15"/>
      <c r="G99" s="15"/>
      <c r="H99" s="11"/>
      <c r="I99" s="15"/>
      <c r="J99" s="13">
        <f>IF($C99="","",IF($D99="fiksno",$H99,IF($D99="odstotek",ROUND($E99*$I99/100,2),IF($F99&gt;0,ROUND($E99*$G99/$F99,2),0))))</f>
      </c>
      <c r="K99" s="13">
        <f>IF($C99="","",ROUND($E99-$J99,2))</f>
      </c>
    </row>
    <row r="100" spans="1:11" x14ac:dyDescent="0.25">
      <c r="A100" s="9"/>
      <c r="B100" s="9"/>
      <c r="C100" s="9"/>
      <c r="D100" s="9"/>
      <c r="E100" s="11"/>
      <c r="F100" s="15"/>
      <c r="G100" s="15"/>
      <c r="H100" s="11"/>
      <c r="I100" s="15"/>
      <c r="J100" s="13">
        <f>IF($C100="","",IF($D100="fiksno",$H100,IF($D100="odstotek",ROUND($E100*$I100/100,2),IF($F100&gt;0,ROUND($E100*$G100/$F100,2),0))))</f>
      </c>
      <c r="K100" s="13">
        <f>IF($C100="","",ROUND($E100-$J100,2))</f>
      </c>
    </row>
    <row r="101" spans="1:11" x14ac:dyDescent="0.25">
      <c r="A101" s="9"/>
      <c r="B101" s="9"/>
      <c r="C101" s="9"/>
      <c r="D101" s="9"/>
      <c r="E101" s="11"/>
      <c r="F101" s="15"/>
      <c r="G101" s="15"/>
      <c r="H101" s="11"/>
      <c r="I101" s="15"/>
      <c r="J101" s="13">
        <f>IF($C101="","",IF($D101="fiksno",$H101,IF($D101="odstotek",ROUND($E101*$I101/100,2),IF($F101&gt;0,ROUND($E101*$G101/$F101,2),0))))</f>
      </c>
      <c r="K101" s="13">
        <f>IF($C101="","",ROUND($E101-$J101,2))</f>
      </c>
    </row>
    <row r="102" spans="1:11" x14ac:dyDescent="0.25">
      <c r="A102" s="9"/>
      <c r="B102" s="9"/>
      <c r="C102" s="9"/>
      <c r="D102" s="9"/>
      <c r="E102" s="11"/>
      <c r="F102" s="15"/>
      <c r="G102" s="15"/>
      <c r="H102" s="11"/>
      <c r="I102" s="15"/>
      <c r="J102" s="13">
        <f>IF($C102="","",IF($D102="fiksno",$H102,IF($D102="odstotek",ROUND($E102*$I102/100,2),IF($F102&gt;0,ROUND($E102*$G102/$F102,2),0))))</f>
      </c>
      <c r="K102" s="13">
        <f>IF($C102="","",ROUND($E102-$J102,2))</f>
      </c>
    </row>
    <row r="103" spans="1:11" x14ac:dyDescent="0.25">
      <c r="A103" s="9"/>
      <c r="B103" s="9"/>
      <c r="C103" s="9"/>
      <c r="D103" s="9"/>
      <c r="E103" s="11"/>
      <c r="F103" s="15"/>
      <c r="G103" s="15"/>
      <c r="H103" s="11"/>
      <c r="I103" s="15"/>
      <c r="J103" s="13">
        <f>IF($C103="","",IF($D103="fiksno",$H103,IF($D103="odstotek",ROUND($E103*$I103/100,2),IF($F103&gt;0,ROUND($E103*$G103/$F103,2),0))))</f>
      </c>
      <c r="K103" s="13">
        <f>IF($C103="","",ROUND($E103-$J103,2))</f>
      </c>
    </row>
    <row r="104" spans="1:11" x14ac:dyDescent="0.25">
      <c r="A104" s="9"/>
      <c r="B104" s="9"/>
      <c r="C104" s="9"/>
      <c r="D104" s="9"/>
      <c r="E104" s="11"/>
      <c r="F104" s="15"/>
      <c r="G104" s="15"/>
      <c r="H104" s="11"/>
      <c r="I104" s="15"/>
      <c r="J104" s="13">
        <f>IF($C104="","",IF($D104="fiksno",$H104,IF($D104="odstotek",ROUND($E104*$I104/100,2),IF($F104&gt;0,ROUND($E104*$G104/$F104,2),0))))</f>
      </c>
      <c r="K104" s="13">
        <f>IF($C104="","",ROUND($E104-$J104,2))</f>
      </c>
    </row>
    <row r="105" spans="1:11" x14ac:dyDescent="0.25">
      <c r="A105" s="9"/>
      <c r="B105" s="9"/>
      <c r="C105" s="9"/>
      <c r="D105" s="9"/>
      <c r="E105" s="11"/>
      <c r="F105" s="15"/>
      <c r="G105" s="15"/>
      <c r="H105" s="11"/>
      <c r="I105" s="15"/>
      <c r="J105" s="13">
        <f>IF($C105="","",IF($D105="fiksno",$H105,IF($D105="odstotek",ROUND($E105*$I105/100,2),IF($F105&gt;0,ROUND($E105*$G105/$F105,2),0))))</f>
      </c>
      <c r="K105" s="13">
        <f>IF($C105="","",ROUND($E105-$J105,2))</f>
      </c>
    </row>
    <row r="106" spans="1:11" x14ac:dyDescent="0.25">
      <c r="A106" s="9"/>
      <c r="B106" s="9"/>
      <c r="C106" s="9"/>
      <c r="D106" s="9"/>
      <c r="E106" s="11"/>
      <c r="F106" s="15"/>
      <c r="G106" s="15"/>
      <c r="H106" s="11"/>
      <c r="I106" s="15"/>
      <c r="J106" s="13">
        <f>IF($C106="","",IF($D106="fiksno",$H106,IF($D106="odstotek",ROUND($E106*$I106/100,2),IF($F106&gt;0,ROUND($E106*$G106/$F106,2),0))))</f>
      </c>
      <c r="K106" s="13">
        <f>IF($C106="","",ROUND($E106-$J106,2))</f>
      </c>
    </row>
    <row r="107" spans="1:11" x14ac:dyDescent="0.25">
      <c r="A107" s="9"/>
      <c r="B107" s="9"/>
      <c r="C107" s="9"/>
      <c r="D107" s="9"/>
      <c r="E107" s="11"/>
      <c r="F107" s="15"/>
      <c r="G107" s="15"/>
      <c r="H107" s="11"/>
      <c r="I107" s="15"/>
      <c r="J107" s="13">
        <f>IF($C107="","",IF($D107="fiksno",$H107,IF($D107="odstotek",ROUND($E107*$I107/100,2),IF($F107&gt;0,ROUND($E107*$G107/$F107,2),0))))</f>
      </c>
      <c r="K107" s="13">
        <f>IF($C107="","",ROUND($E107-$J107,2))</f>
      </c>
    </row>
    <row r="108" spans="1:11" x14ac:dyDescent="0.25">
      <c r="A108" s="9"/>
      <c r="B108" s="9"/>
      <c r="C108" s="9"/>
      <c r="D108" s="9"/>
      <c r="E108" s="11"/>
      <c r="F108" s="15"/>
      <c r="G108" s="15"/>
      <c r="H108" s="11"/>
      <c r="I108" s="15"/>
      <c r="J108" s="13">
        <f>IF($C108="","",IF($D108="fiksno",$H108,IF($D108="odstotek",ROUND($E108*$I108/100,2),IF($F108&gt;0,ROUND($E108*$G108/$F108,2),0))))</f>
      </c>
      <c r="K108" s="13">
        <f>IF($C108="","",ROUND($E108-$J108,2))</f>
      </c>
    </row>
    <row r="109" spans="1:11" x14ac:dyDescent="0.25">
      <c r="A109" s="9"/>
      <c r="B109" s="9"/>
      <c r="C109" s="9"/>
      <c r="D109" s="9"/>
      <c r="E109" s="11"/>
      <c r="F109" s="15"/>
      <c r="G109" s="15"/>
      <c r="H109" s="11"/>
      <c r="I109" s="15"/>
      <c r="J109" s="13">
        <f>IF($C109="","",IF($D109="fiksno",$H109,IF($D109="odstotek",ROUND($E109*$I109/100,2),IF($F109&gt;0,ROUND($E109*$G109/$F109,2),0))))</f>
      </c>
      <c r="K109" s="13">
        <f>IF($C109="","",ROUND($E109-$J109,2))</f>
      </c>
    </row>
    <row r="110" spans="1:11" x14ac:dyDescent="0.25">
      <c r="A110" s="9"/>
      <c r="B110" s="9"/>
      <c r="C110" s="9"/>
      <c r="D110" s="9"/>
      <c r="E110" s="11"/>
      <c r="F110" s="15"/>
      <c r="G110" s="15"/>
      <c r="H110" s="11"/>
      <c r="I110" s="15"/>
      <c r="J110" s="13">
        <f>IF($C110="","",IF($D110="fiksno",$H110,IF($D110="odstotek",ROUND($E110*$I110/100,2),IF($F110&gt;0,ROUND($E110*$G110/$F110,2),0))))</f>
      </c>
      <c r="K110" s="13">
        <f>IF($C110="","",ROUND($E110-$J110,2))</f>
      </c>
    </row>
    <row r="111" spans="1:11" x14ac:dyDescent="0.25">
      <c r="A111" s="9"/>
      <c r="B111" s="9"/>
      <c r="C111" s="9"/>
      <c r="D111" s="9"/>
      <c r="E111" s="11"/>
      <c r="F111" s="15"/>
      <c r="G111" s="15"/>
      <c r="H111" s="11"/>
      <c r="I111" s="15"/>
      <c r="J111" s="13">
        <f>IF($C111="","",IF($D111="fiksno",$H111,IF($D111="odstotek",ROUND($E111*$I111/100,2),IF($F111&gt;0,ROUND($E111*$G111/$F111,2),0))))</f>
      </c>
      <c r="K111" s="13">
        <f>IF($C111="","",ROUND($E111-$J111,2))</f>
      </c>
    </row>
    <row r="112" spans="1:11" x14ac:dyDescent="0.25">
      <c r="A112" s="9"/>
      <c r="B112" s="9"/>
      <c r="C112" s="9"/>
      <c r="D112" s="9"/>
      <c r="E112" s="11"/>
      <c r="F112" s="15"/>
      <c r="G112" s="15"/>
      <c r="H112" s="11"/>
      <c r="I112" s="15"/>
      <c r="J112" s="13">
        <f>IF($C112="","",IF($D112="fiksno",$H112,IF($D112="odstotek",ROUND($E112*$I112/100,2),IF($F112&gt;0,ROUND($E112*$G112/$F112,2),0))))</f>
      </c>
      <c r="K112" s="13">
        <f>IF($C112="","",ROUND($E112-$J112,2))</f>
      </c>
    </row>
    <row r="113" spans="1:11" x14ac:dyDescent="0.25">
      <c r="A113" s="9"/>
      <c r="B113" s="9"/>
      <c r="C113" s="9"/>
      <c r="D113" s="9"/>
      <c r="E113" s="11"/>
      <c r="F113" s="15"/>
      <c r="G113" s="15"/>
      <c r="H113" s="11"/>
      <c r="I113" s="15"/>
      <c r="J113" s="13">
        <f>IF($C113="","",IF($D113="fiksno",$H113,IF($D113="odstotek",ROUND($E113*$I113/100,2),IF($F113&gt;0,ROUND($E113*$G113/$F113,2),0))))</f>
      </c>
      <c r="K113" s="13">
        <f>IF($C113="","",ROUND($E113-$J113,2))</f>
      </c>
    </row>
    <row r="114" spans="1:11" x14ac:dyDescent="0.25">
      <c r="A114" s="9"/>
      <c r="B114" s="9"/>
      <c r="C114" s="9"/>
      <c r="D114" s="9"/>
      <c r="E114" s="11"/>
      <c r="F114" s="15"/>
      <c r="G114" s="15"/>
      <c r="H114" s="11"/>
      <c r="I114" s="15"/>
      <c r="J114" s="13">
        <f>IF($C114="","",IF($D114="fiksno",$H114,IF($D114="odstotek",ROUND($E114*$I114/100,2),IF($F114&gt;0,ROUND($E114*$G114/$F114,2),0))))</f>
      </c>
      <c r="K114" s="13">
        <f>IF($C114="","",ROUND($E114-$J114,2))</f>
      </c>
    </row>
    <row r="115" spans="1:11" x14ac:dyDescent="0.25">
      <c r="A115" s="9"/>
      <c r="B115" s="9"/>
      <c r="C115" s="9"/>
      <c r="D115" s="9"/>
      <c r="E115" s="11"/>
      <c r="F115" s="15"/>
      <c r="G115" s="15"/>
      <c r="H115" s="11"/>
      <c r="I115" s="15"/>
      <c r="J115" s="13">
        <f>IF($C115="","",IF($D115="fiksno",$H115,IF($D115="odstotek",ROUND($E115*$I115/100,2),IF($F115&gt;0,ROUND($E115*$G115/$F115,2),0))))</f>
      </c>
      <c r="K115" s="13">
        <f>IF($C115="","",ROUND($E115-$J115,2))</f>
      </c>
    </row>
    <row r="116" spans="1:11" x14ac:dyDescent="0.25">
      <c r="A116" s="9"/>
      <c r="B116" s="9"/>
      <c r="C116" s="9"/>
      <c r="D116" s="9"/>
      <c r="E116" s="11"/>
      <c r="F116" s="15"/>
      <c r="G116" s="15"/>
      <c r="H116" s="11"/>
      <c r="I116" s="15"/>
      <c r="J116" s="13">
        <f>IF($C116="","",IF($D116="fiksno",$H116,IF($D116="odstotek",ROUND($E116*$I116/100,2),IF($F116&gt;0,ROUND($E116*$G116/$F116,2),0))))</f>
      </c>
      <c r="K116" s="13">
        <f>IF($C116="","",ROUND($E116-$J116,2))</f>
      </c>
    </row>
    <row r="117" spans="1:11" x14ac:dyDescent="0.25">
      <c r="A117" s="9"/>
      <c r="B117" s="9"/>
      <c r="C117" s="9"/>
      <c r="D117" s="9"/>
      <c r="E117" s="11"/>
      <c r="F117" s="15"/>
      <c r="G117" s="15"/>
      <c r="H117" s="11"/>
      <c r="I117" s="15"/>
      <c r="J117" s="13">
        <f>IF($C117="","",IF($D117="fiksno",$H117,IF($D117="odstotek",ROUND($E117*$I117/100,2),IF($F117&gt;0,ROUND($E117*$G117/$F117,2),0))))</f>
      </c>
      <c r="K117" s="13">
        <f>IF($C117="","",ROUND($E117-$J117,2))</f>
      </c>
    </row>
    <row r="118" spans="1:11" x14ac:dyDescent="0.25">
      <c r="A118" s="9"/>
      <c r="B118" s="9"/>
      <c r="C118" s="9"/>
      <c r="D118" s="9"/>
      <c r="E118" s="11"/>
      <c r="F118" s="15"/>
      <c r="G118" s="15"/>
      <c r="H118" s="11"/>
      <c r="I118" s="15"/>
      <c r="J118" s="13">
        <f>IF($C118="","",IF($D118="fiksno",$H118,IF($D118="odstotek",ROUND($E118*$I118/100,2),IF($F118&gt;0,ROUND($E118*$G118/$F118,2),0))))</f>
      </c>
      <c r="K118" s="13">
        <f>IF($C118="","",ROUND($E118-$J118,2))</f>
      </c>
    </row>
    <row r="119" spans="1:11" x14ac:dyDescent="0.25">
      <c r="A119" s="9"/>
      <c r="B119" s="9"/>
      <c r="C119" s="9"/>
      <c r="D119" s="9"/>
      <c r="E119" s="11"/>
      <c r="F119" s="15"/>
      <c r="G119" s="15"/>
      <c r="H119" s="11"/>
      <c r="I119" s="15"/>
      <c r="J119" s="13">
        <f>IF($C119="","",IF($D119="fiksno",$H119,IF($D119="odstotek",ROUND($E119*$I119/100,2),IF($F119&gt;0,ROUND($E119*$G119/$F119,2),0))))</f>
      </c>
      <c r="K119" s="13">
        <f>IF($C119="","",ROUND($E119-$J119,2))</f>
      </c>
    </row>
    <row r="120" spans="1:11" x14ac:dyDescent="0.25">
      <c r="A120" s="9"/>
      <c r="B120" s="9"/>
      <c r="C120" s="9"/>
      <c r="D120" s="9"/>
      <c r="E120" s="11"/>
      <c r="F120" s="15"/>
      <c r="G120" s="15"/>
      <c r="H120" s="11"/>
      <c r="I120" s="15"/>
      <c r="J120" s="13">
        <f>IF($C120="","",IF($D120="fiksno",$H120,IF($D120="odstotek",ROUND($E120*$I120/100,2),IF($F120&gt;0,ROUND($E120*$G120/$F120,2),0))))</f>
      </c>
      <c r="K120" s="13">
        <f>IF($C120="","",ROUND($E120-$J120,2))</f>
      </c>
    </row>
    <row r="121" spans="1:11" x14ac:dyDescent="0.25">
      <c r="A121" s="9"/>
      <c r="B121" s="9"/>
      <c r="C121" s="9"/>
      <c r="D121" s="9"/>
      <c r="E121" s="11"/>
      <c r="F121" s="15"/>
      <c r="G121" s="15"/>
      <c r="H121" s="11"/>
      <c r="I121" s="15"/>
      <c r="J121" s="13">
        <f>IF($C121="","",IF($D121="fiksno",$H121,IF($D121="odstotek",ROUND($E121*$I121/100,2),IF($F121&gt;0,ROUND($E121*$G121/$F121,2),0))))</f>
      </c>
      <c r="K121" s="13">
        <f>IF($C121="","",ROUND($E121-$J121,2))</f>
      </c>
    </row>
    <row r="122" spans="1:11" x14ac:dyDescent="0.25">
      <c r="A122" s="9"/>
      <c r="B122" s="9"/>
      <c r="C122" s="9"/>
      <c r="D122" s="9"/>
      <c r="E122" s="11"/>
      <c r="F122" s="15"/>
      <c r="G122" s="15"/>
      <c r="H122" s="11"/>
      <c r="I122" s="15"/>
      <c r="J122" s="13">
        <f>IF($C122="","",IF($D122="fiksno",$H122,IF($D122="odstotek",ROUND($E122*$I122/100,2),IF($F122&gt;0,ROUND($E122*$G122/$F122,2),0))))</f>
      </c>
      <c r="K122" s="13">
        <f>IF($C122="","",ROUND($E122-$J122,2))</f>
      </c>
    </row>
    <row r="123" spans="1:11" x14ac:dyDescent="0.25">
      <c r="A123" s="9"/>
      <c r="B123" s="9"/>
      <c r="C123" s="9"/>
      <c r="D123" s="9"/>
      <c r="E123" s="11"/>
      <c r="F123" s="15"/>
      <c r="G123" s="15"/>
      <c r="H123" s="11"/>
      <c r="I123" s="15"/>
      <c r="J123" s="13">
        <f>IF($C123="","",IF($D123="fiksno",$H123,IF($D123="odstotek",ROUND($E123*$I123/100,2),IF($F123&gt;0,ROUND($E123*$G123/$F123,2),0))))</f>
      </c>
      <c r="K123" s="13">
        <f>IF($C123="","",ROUND($E123-$J123,2))</f>
      </c>
    </row>
    <row r="124" spans="1:11" x14ac:dyDescent="0.25">
      <c r="A124" s="9"/>
      <c r="B124" s="9"/>
      <c r="C124" s="9"/>
      <c r="D124" s="9"/>
      <c r="E124" s="11"/>
      <c r="F124" s="15"/>
      <c r="G124" s="15"/>
      <c r="H124" s="11"/>
      <c r="I124" s="15"/>
      <c r="J124" s="13">
        <f>IF($C124="","",IF($D124="fiksno",$H124,IF($D124="odstotek",ROUND($E124*$I124/100,2),IF($F124&gt;0,ROUND($E124*$G124/$F124,2),0))))</f>
      </c>
      <c r="K124" s="13">
        <f>IF($C124="","",ROUND($E124-$J124,2))</f>
      </c>
    </row>
    <row r="125" spans="1:11" x14ac:dyDescent="0.25">
      <c r="A125" s="9"/>
      <c r="B125" s="9"/>
      <c r="C125" s="9"/>
      <c r="D125" s="9"/>
      <c r="E125" s="11"/>
      <c r="F125" s="15"/>
      <c r="G125" s="15"/>
      <c r="H125" s="11"/>
      <c r="I125" s="15"/>
      <c r="J125" s="13">
        <f>IF($C125="","",IF($D125="fiksno",$H125,IF($D125="odstotek",ROUND($E125*$I125/100,2),IF($F125&gt;0,ROUND($E125*$G125/$F125,2),0))))</f>
      </c>
      <c r="K125" s="13">
        <f>IF($C125="","",ROUND($E125-$J125,2))</f>
      </c>
    </row>
    <row r="126" spans="1:11" x14ac:dyDescent="0.25">
      <c r="A126" s="9"/>
      <c r="B126" s="9"/>
      <c r="C126" s="9"/>
      <c r="D126" s="9"/>
      <c r="E126" s="11"/>
      <c r="F126" s="15"/>
      <c r="G126" s="15"/>
      <c r="H126" s="11"/>
      <c r="I126" s="15"/>
      <c r="J126" s="13">
        <f>IF($C126="","",IF($D126="fiksno",$H126,IF($D126="odstotek",ROUND($E126*$I126/100,2),IF($F126&gt;0,ROUND($E126*$G126/$F126,2),0))))</f>
      </c>
      <c r="K126" s="13">
        <f>IF($C126="","",ROUND($E126-$J126,2))</f>
      </c>
    </row>
    <row r="127" spans="1:11" x14ac:dyDescent="0.25">
      <c r="A127" s="9"/>
      <c r="B127" s="9"/>
      <c r="C127" s="9"/>
      <c r="D127" s="9"/>
      <c r="E127" s="11"/>
      <c r="F127" s="15"/>
      <c r="G127" s="15"/>
      <c r="H127" s="11"/>
      <c r="I127" s="15"/>
      <c r="J127" s="13">
        <f>IF($C127="","",IF($D127="fiksno",$H127,IF($D127="odstotek",ROUND($E127*$I127/100,2),IF($F127&gt;0,ROUND($E127*$G127/$F127,2),0))))</f>
      </c>
      <c r="K127" s="13">
        <f>IF($C127="","",ROUND($E127-$J127,2))</f>
      </c>
    </row>
    <row r="128" spans="1:11" x14ac:dyDescent="0.25">
      <c r="A128" s="9"/>
      <c r="B128" s="9"/>
      <c r="C128" s="9"/>
      <c r="D128" s="9"/>
      <c r="E128" s="11"/>
      <c r="F128" s="15"/>
      <c r="G128" s="15"/>
      <c r="H128" s="11"/>
      <c r="I128" s="15"/>
      <c r="J128" s="13">
        <f>IF($C128="","",IF($D128="fiksno",$H128,IF($D128="odstotek",ROUND($E128*$I128/100,2),IF($F128&gt;0,ROUND($E128*$G128/$F128,2),0))))</f>
      </c>
      <c r="K128" s="13">
        <f>IF($C128="","",ROUND($E128-$J128,2))</f>
      </c>
    </row>
    <row r="129" spans="1:11" x14ac:dyDescent="0.25">
      <c r="A129" s="9"/>
      <c r="B129" s="9"/>
      <c r="C129" s="9"/>
      <c r="D129" s="9"/>
      <c r="E129" s="11"/>
      <c r="F129" s="15"/>
      <c r="G129" s="15"/>
      <c r="H129" s="11"/>
      <c r="I129" s="15"/>
      <c r="J129" s="13">
        <f>IF($C129="","",IF($D129="fiksno",$H129,IF($D129="odstotek",ROUND($E129*$I129/100,2),IF($F129&gt;0,ROUND($E129*$G129/$F129,2),0))))</f>
      </c>
      <c r="K129" s="13">
        <f>IF($C129="","",ROUND($E129-$J129,2))</f>
      </c>
    </row>
    <row r="130" spans="1:11" x14ac:dyDescent="0.25">
      <c r="A130" s="9"/>
      <c r="B130" s="9"/>
      <c r="C130" s="9"/>
      <c r="D130" s="9"/>
      <c r="E130" s="11"/>
      <c r="F130" s="15"/>
      <c r="G130" s="15"/>
      <c r="H130" s="11"/>
      <c r="I130" s="15"/>
      <c r="J130" s="13">
        <f>IF($C130="","",IF($D130="fiksno",$H130,IF($D130="odstotek",ROUND($E130*$I130/100,2),IF($F130&gt;0,ROUND($E130*$G130/$F130,2),0))))</f>
      </c>
      <c r="K130" s="13">
        <f>IF($C130="","",ROUND($E130-$J130,2))</f>
      </c>
    </row>
    <row r="131" spans="1:11" x14ac:dyDescent="0.25">
      <c r="A131" s="9"/>
      <c r="B131" s="9"/>
      <c r="C131" s="9"/>
      <c r="D131" s="9"/>
      <c r="E131" s="11"/>
      <c r="F131" s="15"/>
      <c r="G131" s="15"/>
      <c r="H131" s="11"/>
      <c r="I131" s="15"/>
      <c r="J131" s="13">
        <f>IF($C131="","",IF($D131="fiksno",$H131,IF($D131="odstotek",ROUND($E131*$I131/100,2),IF($F131&gt;0,ROUND($E131*$G131/$F131,2),0))))</f>
      </c>
      <c r="K131" s="13">
        <f>IF($C131="","",ROUND($E131-$J131,2))</f>
      </c>
    </row>
    <row r="132" spans="1:11" x14ac:dyDescent="0.25">
      <c r="A132" s="9"/>
      <c r="B132" s="9"/>
      <c r="C132" s="9"/>
      <c r="D132" s="9"/>
      <c r="E132" s="11"/>
      <c r="F132" s="15"/>
      <c r="G132" s="15"/>
      <c r="H132" s="11"/>
      <c r="I132" s="15"/>
      <c r="J132" s="13">
        <f>IF($C132="","",IF($D132="fiksno",$H132,IF($D132="odstotek",ROUND($E132*$I132/100,2),IF($F132&gt;0,ROUND($E132*$G132/$F132,2),0))))</f>
      </c>
      <c r="K132" s="13">
        <f>IF($C132="","",ROUND($E132-$J132,2))</f>
      </c>
    </row>
    <row r="133" spans="1:11" x14ac:dyDescent="0.25">
      <c r="A133" s="9"/>
      <c r="B133" s="9"/>
      <c r="C133" s="9"/>
      <c r="D133" s="9"/>
      <c r="E133" s="11"/>
      <c r="F133" s="15"/>
      <c r="G133" s="15"/>
      <c r="H133" s="11"/>
      <c r="I133" s="15"/>
      <c r="J133" s="13">
        <f>IF($C133="","",IF($D133="fiksno",$H133,IF($D133="odstotek",ROUND($E133*$I133/100,2),IF($F133&gt;0,ROUND($E133*$G133/$F133,2),0))))</f>
      </c>
      <c r="K133" s="13">
        <f>IF($C133="","",ROUND($E133-$J133,2))</f>
      </c>
    </row>
    <row r="134" spans="1:11" x14ac:dyDescent="0.25">
      <c r="A134" s="9"/>
      <c r="B134" s="9"/>
      <c r="C134" s="9"/>
      <c r="D134" s="9"/>
      <c r="E134" s="11"/>
      <c r="F134" s="15"/>
      <c r="G134" s="15"/>
      <c r="H134" s="11"/>
      <c r="I134" s="15"/>
      <c r="J134" s="13">
        <f>IF($C134="","",IF($D134="fiksno",$H134,IF($D134="odstotek",ROUND($E134*$I134/100,2),IF($F134&gt;0,ROUND($E134*$G134/$F134,2),0))))</f>
      </c>
      <c r="K134" s="13">
        <f>IF($C134="","",ROUND($E134-$J134,2))</f>
      </c>
    </row>
    <row r="135" spans="1:11" x14ac:dyDescent="0.25">
      <c r="A135" s="9"/>
      <c r="B135" s="9"/>
      <c r="C135" s="9"/>
      <c r="D135" s="9"/>
      <c r="E135" s="11"/>
      <c r="F135" s="15"/>
      <c r="G135" s="15"/>
      <c r="H135" s="11"/>
      <c r="I135" s="15"/>
      <c r="J135" s="13">
        <f>IF($C135="","",IF($D135="fiksno",$H135,IF($D135="odstotek",ROUND($E135*$I135/100,2),IF($F135&gt;0,ROUND($E135*$G135/$F135,2),0))))</f>
      </c>
      <c r="K135" s="13">
        <f>IF($C135="","",ROUND($E135-$J135,2))</f>
      </c>
    </row>
    <row r="136" spans="1:11" x14ac:dyDescent="0.25">
      <c r="A136" s="9"/>
      <c r="B136" s="9"/>
      <c r="C136" s="9"/>
      <c r="D136" s="9"/>
      <c r="E136" s="11"/>
      <c r="F136" s="15"/>
      <c r="G136" s="15"/>
      <c r="H136" s="11"/>
      <c r="I136" s="15"/>
      <c r="J136" s="13">
        <f>IF($C136="","",IF($D136="fiksno",$H136,IF($D136="odstotek",ROUND($E136*$I136/100,2),IF($F136&gt;0,ROUND($E136*$G136/$F136,2),0))))</f>
      </c>
      <c r="K136" s="13">
        <f>IF($C136="","",ROUND($E136-$J136,2))</f>
      </c>
    </row>
    <row r="137" spans="1:11" x14ac:dyDescent="0.25">
      <c r="A137" s="9"/>
      <c r="B137" s="9"/>
      <c r="C137" s="9"/>
      <c r="D137" s="9"/>
      <c r="E137" s="11"/>
      <c r="F137" s="15"/>
      <c r="G137" s="15"/>
      <c r="H137" s="11"/>
      <c r="I137" s="15"/>
      <c r="J137" s="13">
        <f>IF($C137="","",IF($D137="fiksno",$H137,IF($D137="odstotek",ROUND($E137*$I137/100,2),IF($F137&gt;0,ROUND($E137*$G137/$F137,2),0))))</f>
      </c>
      <c r="K137" s="13">
        <f>IF($C137="","",ROUND($E137-$J137,2))</f>
      </c>
    </row>
    <row r="138" spans="1:11" x14ac:dyDescent="0.25">
      <c r="A138" s="9"/>
      <c r="B138" s="9"/>
      <c r="C138" s="9"/>
      <c r="D138" s="9"/>
      <c r="E138" s="11"/>
      <c r="F138" s="15"/>
      <c r="G138" s="15"/>
      <c r="H138" s="11"/>
      <c r="I138" s="15"/>
      <c r="J138" s="13">
        <f>IF($C138="","",IF($D138="fiksno",$H138,IF($D138="odstotek",ROUND($E138*$I138/100,2),IF($F138&gt;0,ROUND($E138*$G138/$F138,2),0))))</f>
      </c>
      <c r="K138" s="13">
        <f>IF($C138="","",ROUND($E138-$J138,2))</f>
      </c>
    </row>
    <row r="139" spans="1:11" x14ac:dyDescent="0.25">
      <c r="A139" s="9"/>
      <c r="B139" s="9"/>
      <c r="C139" s="9"/>
      <c r="D139" s="9"/>
      <c r="E139" s="11"/>
      <c r="F139" s="15"/>
      <c r="G139" s="15"/>
      <c r="H139" s="11"/>
      <c r="I139" s="15"/>
      <c r="J139" s="13">
        <f>IF($C139="","",IF($D139="fiksno",$H139,IF($D139="odstotek",ROUND($E139*$I139/100,2),IF($F139&gt;0,ROUND($E139*$G139/$F139,2),0))))</f>
      </c>
      <c r="K139" s="13">
        <f>IF($C139="","",ROUND($E139-$J139,2))</f>
      </c>
    </row>
    <row r="140" spans="1:11" x14ac:dyDescent="0.25">
      <c r="A140" s="9"/>
      <c r="B140" s="9"/>
      <c r="C140" s="9"/>
      <c r="D140" s="9"/>
      <c r="E140" s="11"/>
      <c r="F140" s="15"/>
      <c r="G140" s="15"/>
      <c r="H140" s="11"/>
      <c r="I140" s="15"/>
      <c r="J140" s="13">
        <f>IF($C140="","",IF($D140="fiksno",$H140,IF($D140="odstotek",ROUND($E140*$I140/100,2),IF($F140&gt;0,ROUND($E140*$G140/$F140,2),0))))</f>
      </c>
      <c r="K140" s="13">
        <f>IF($C140="","",ROUND($E140-$J140,2))</f>
      </c>
    </row>
    <row r="141" spans="1:11" x14ac:dyDescent="0.25">
      <c r="A141" s="9"/>
      <c r="B141" s="9"/>
      <c r="C141" s="9"/>
      <c r="D141" s="9"/>
      <c r="E141" s="11"/>
      <c r="F141" s="15"/>
      <c r="G141" s="15"/>
      <c r="H141" s="11"/>
      <c r="I141" s="15"/>
      <c r="J141" s="13">
        <f>IF($C141="","",IF($D141="fiksno",$H141,IF($D141="odstotek",ROUND($E141*$I141/100,2),IF($F141&gt;0,ROUND($E141*$G141/$F141,2),0))))</f>
      </c>
      <c r="K141" s="13">
        <f>IF($C141="","",ROUND($E141-$J141,2))</f>
      </c>
    </row>
    <row r="142" spans="1:11" x14ac:dyDescent="0.25">
      <c r="A142" s="9"/>
      <c r="B142" s="9"/>
      <c r="C142" s="9"/>
      <c r="D142" s="9"/>
      <c r="E142" s="11"/>
      <c r="F142" s="15"/>
      <c r="G142" s="15"/>
      <c r="H142" s="11"/>
      <c r="I142" s="15"/>
      <c r="J142" s="13">
        <f>IF($C142="","",IF($D142="fiksno",$H142,IF($D142="odstotek",ROUND($E142*$I142/100,2),IF($F142&gt;0,ROUND($E142*$G142/$F142,2),0))))</f>
      </c>
      <c r="K142" s="13">
        <f>IF($C142="","",ROUND($E142-$J142,2))</f>
      </c>
    </row>
    <row r="143" spans="1:11" x14ac:dyDescent="0.25">
      <c r="A143" s="9"/>
      <c r="B143" s="9"/>
      <c r="C143" s="9"/>
      <c r="D143" s="9"/>
      <c r="E143" s="11"/>
      <c r="F143" s="15"/>
      <c r="G143" s="15"/>
      <c r="H143" s="11"/>
      <c r="I143" s="15"/>
      <c r="J143" s="13">
        <f>IF($C143="","",IF($D143="fiksno",$H143,IF($D143="odstotek",ROUND($E143*$I143/100,2),IF($F143&gt;0,ROUND($E143*$G143/$F143,2),0))))</f>
      </c>
      <c r="K143" s="13">
        <f>IF($C143="","",ROUND($E143-$J143,2))</f>
      </c>
    </row>
    <row r="144" spans="1:11" x14ac:dyDescent="0.25">
      <c r="A144" s="9"/>
      <c r="B144" s="9"/>
      <c r="C144" s="9"/>
      <c r="D144" s="9"/>
      <c r="E144" s="11"/>
      <c r="F144" s="15"/>
      <c r="G144" s="15"/>
      <c r="H144" s="11"/>
      <c r="I144" s="15"/>
      <c r="J144" s="13">
        <f>IF($C144="","",IF($D144="fiksno",$H144,IF($D144="odstotek",ROUND($E144*$I144/100,2),IF($F144&gt;0,ROUND($E144*$G144/$F144,2),0))))</f>
      </c>
      <c r="K144" s="13">
        <f>IF($C144="","",ROUND($E144-$J144,2))</f>
      </c>
    </row>
    <row r="145" spans="1:11" x14ac:dyDescent="0.25">
      <c r="A145" s="9"/>
      <c r="B145" s="9"/>
      <c r="C145" s="9"/>
      <c r="D145" s="9"/>
      <c r="E145" s="11"/>
      <c r="F145" s="15"/>
      <c r="G145" s="15"/>
      <c r="H145" s="11"/>
      <c r="I145" s="15"/>
      <c r="J145" s="13">
        <f>IF($C145="","",IF($D145="fiksno",$H145,IF($D145="odstotek",ROUND($E145*$I145/100,2),IF($F145&gt;0,ROUND($E145*$G145/$F145,2),0))))</f>
      </c>
      <c r="K145" s="13">
        <f>IF($C145="","",ROUND($E145-$J145,2))</f>
      </c>
    </row>
    <row r="146" spans="1:11" x14ac:dyDescent="0.25">
      <c r="A146" s="9"/>
      <c r="B146" s="9"/>
      <c r="C146" s="9"/>
      <c r="D146" s="9"/>
      <c r="E146" s="11"/>
      <c r="F146" s="15"/>
      <c r="G146" s="15"/>
      <c r="H146" s="11"/>
      <c r="I146" s="15"/>
      <c r="J146" s="13">
        <f>IF($C146="","",IF($D146="fiksno",$H146,IF($D146="odstotek",ROUND($E146*$I146/100,2),IF($F146&gt;0,ROUND($E146*$G146/$F146,2),0))))</f>
      </c>
      <c r="K146" s="13">
        <f>IF($C146="","",ROUND($E146-$J146,2))</f>
      </c>
    </row>
    <row r="147" spans="1:11" x14ac:dyDescent="0.25">
      <c r="A147" s="9"/>
      <c r="B147" s="9"/>
      <c r="C147" s="9"/>
      <c r="D147" s="9"/>
      <c r="E147" s="11"/>
      <c r="F147" s="15"/>
      <c r="G147" s="15"/>
      <c r="H147" s="11"/>
      <c r="I147" s="15"/>
      <c r="J147" s="13">
        <f>IF($C147="","",IF($D147="fiksno",$H147,IF($D147="odstotek",ROUND($E147*$I147/100,2),IF($F147&gt;0,ROUND($E147*$G147/$F147,2),0))))</f>
      </c>
      <c r="K147" s="13">
        <f>IF($C147="","",ROUND($E147-$J147,2))</f>
      </c>
    </row>
    <row r="148" spans="1:11" x14ac:dyDescent="0.25">
      <c r="A148" s="9"/>
      <c r="B148" s="9"/>
      <c r="C148" s="9"/>
      <c r="D148" s="9"/>
      <c r="E148" s="11"/>
      <c r="F148" s="15"/>
      <c r="G148" s="15"/>
      <c r="H148" s="11"/>
      <c r="I148" s="15"/>
      <c r="J148" s="13">
        <f>IF($C148="","",IF($D148="fiksno",$H148,IF($D148="odstotek",ROUND($E148*$I148/100,2),IF($F148&gt;0,ROUND($E148*$G148/$F148,2),0))))</f>
      </c>
      <c r="K148" s="13">
        <f>IF($C148="","",ROUND($E148-$J148,2))</f>
      </c>
    </row>
    <row r="149" spans="1:11" x14ac:dyDescent="0.25">
      <c r="A149" s="9"/>
      <c r="B149" s="9"/>
      <c r="C149" s="9"/>
      <c r="D149" s="9"/>
      <c r="E149" s="11"/>
      <c r="F149" s="15"/>
      <c r="G149" s="15"/>
      <c r="H149" s="11"/>
      <c r="I149" s="15"/>
      <c r="J149" s="13">
        <f>IF($C149="","",IF($D149="fiksno",$H149,IF($D149="odstotek",ROUND($E149*$I149/100,2),IF($F149&gt;0,ROUND($E149*$G149/$F149,2),0))))</f>
      </c>
      <c r="K149" s="13">
        <f>IF($C149="","",ROUND($E149-$J149,2))</f>
      </c>
    </row>
    <row r="150" spans="1:11" x14ac:dyDescent="0.25">
      <c r="A150" s="9"/>
      <c r="B150" s="9"/>
      <c r="C150" s="9"/>
      <c r="D150" s="9"/>
      <c r="E150" s="11"/>
      <c r="F150" s="15"/>
      <c r="G150" s="15"/>
      <c r="H150" s="11"/>
      <c r="I150" s="15"/>
      <c r="J150" s="13">
        <f>IF($C150="","",IF($D150="fiksno",$H150,IF($D150="odstotek",ROUND($E150*$I150/100,2),IF($F150&gt;0,ROUND($E150*$G150/$F150,2),0))))</f>
      </c>
      <c r="K150" s="13">
        <f>IF($C150="","",ROUND($E150-$J150,2))</f>
      </c>
    </row>
    <row r="151" spans="1:11" x14ac:dyDescent="0.25">
      <c r="A151" s="9"/>
      <c r="B151" s="9"/>
      <c r="C151" s="9"/>
      <c r="D151" s="9"/>
      <c r="E151" s="11"/>
      <c r="F151" s="15"/>
      <c r="G151" s="15"/>
      <c r="H151" s="11"/>
      <c r="I151" s="15"/>
      <c r="J151" s="13">
        <f>IF($C151="","",IF($D151="fiksno",$H151,IF($D151="odstotek",ROUND($E151*$I151/100,2),IF($F151&gt;0,ROUND($E151*$G151/$F151,2),0))))</f>
      </c>
      <c r="K151" s="13">
        <f>IF($C151="","",ROUND($E151-$J151,2))</f>
      </c>
    </row>
    <row r="152" spans="1:11" x14ac:dyDescent="0.25">
      <c r="A152" s="9"/>
      <c r="B152" s="9"/>
      <c r="C152" s="9"/>
      <c r="D152" s="9"/>
      <c r="E152" s="11"/>
      <c r="F152" s="15"/>
      <c r="G152" s="15"/>
      <c r="H152" s="11"/>
      <c r="I152" s="15"/>
      <c r="J152" s="13">
        <f>IF($C152="","",IF($D152="fiksno",$H152,IF($D152="odstotek",ROUND($E152*$I152/100,2),IF($F152&gt;0,ROUND($E152*$G152/$F152,2),0))))</f>
      </c>
      <c r="K152" s="13">
        <f>IF($C152="","",ROUND($E152-$J152,2))</f>
      </c>
    </row>
    <row r="153" spans="1:11" x14ac:dyDescent="0.25">
      <c r="A153" s="9"/>
      <c r="B153" s="9"/>
      <c r="C153" s="9"/>
      <c r="D153" s="9"/>
      <c r="E153" s="11"/>
      <c r="F153" s="15"/>
      <c r="G153" s="15"/>
      <c r="H153" s="11"/>
      <c r="I153" s="15"/>
      <c r="J153" s="13">
        <f>IF($C153="","",IF($D153="fiksno",$H153,IF($D153="odstotek",ROUND($E153*$I153/100,2),IF($F153&gt;0,ROUND($E153*$G153/$F153,2),0))))</f>
      </c>
      <c r="K153" s="13">
        <f>IF($C153="","",ROUND($E153-$J153,2))</f>
      </c>
    </row>
    <row r="154" spans="1:11" x14ac:dyDescent="0.25">
      <c r="A154" s="9"/>
      <c r="B154" s="9"/>
      <c r="C154" s="9"/>
      <c r="D154" s="9"/>
      <c r="E154" s="11"/>
      <c r="F154" s="15"/>
      <c r="G154" s="15"/>
      <c r="H154" s="11"/>
      <c r="I154" s="15"/>
      <c r="J154" s="13">
        <f>IF($C154="","",IF($D154="fiksno",$H154,IF($D154="odstotek",ROUND($E154*$I154/100,2),IF($F154&gt;0,ROUND($E154*$G154/$F154,2),0))))</f>
      </c>
      <c r="K154" s="13">
        <f>IF($C154="","",ROUND($E154-$J154,2))</f>
      </c>
    </row>
    <row r="155" spans="1:11" x14ac:dyDescent="0.25">
      <c r="A155" s="9"/>
      <c r="B155" s="9"/>
      <c r="C155" s="9"/>
      <c r="D155" s="9"/>
      <c r="E155" s="11"/>
      <c r="F155" s="15"/>
      <c r="G155" s="15"/>
      <c r="H155" s="11"/>
      <c r="I155" s="15"/>
      <c r="J155" s="13">
        <f>IF($C155="","",IF($D155="fiksno",$H155,IF($D155="odstotek",ROUND($E155*$I155/100,2),IF($F155&gt;0,ROUND($E155*$G155/$F155,2),0))))</f>
      </c>
      <c r="K155" s="13">
        <f>IF($C155="","",ROUND($E155-$J155,2))</f>
      </c>
    </row>
    <row r="156" spans="1:11" x14ac:dyDescent="0.25">
      <c r="A156" s="9"/>
      <c r="B156" s="9"/>
      <c r="C156" s="9"/>
      <c r="D156" s="9"/>
      <c r="E156" s="11"/>
      <c r="F156" s="15"/>
      <c r="G156" s="15"/>
      <c r="H156" s="11"/>
      <c r="I156" s="15"/>
      <c r="J156" s="13">
        <f>IF($C156="","",IF($D156="fiksno",$H156,IF($D156="odstotek",ROUND($E156*$I156/100,2),IF($F156&gt;0,ROUND($E156*$G156/$F156,2),0))))</f>
      </c>
      <c r="K156" s="13">
        <f>IF($C156="","",ROUND($E156-$J156,2))</f>
      </c>
    </row>
    <row r="157" spans="1:11" x14ac:dyDescent="0.25">
      <c r="A157" s="9"/>
      <c r="B157" s="9"/>
      <c r="C157" s="9"/>
      <c r="D157" s="9"/>
      <c r="E157" s="11"/>
      <c r="F157" s="15"/>
      <c r="G157" s="15"/>
      <c r="H157" s="11"/>
      <c r="I157" s="15"/>
      <c r="J157" s="13">
        <f>IF($C157="","",IF($D157="fiksno",$H157,IF($D157="odstotek",ROUND($E157*$I157/100,2),IF($F157&gt;0,ROUND($E157*$G157/$F157,2),0))))</f>
      </c>
      <c r="K157" s="13">
        <f>IF($C157="","",ROUND($E157-$J157,2))</f>
      </c>
    </row>
    <row r="158" spans="1:11" x14ac:dyDescent="0.25">
      <c r="A158" s="9"/>
      <c r="B158" s="9"/>
      <c r="C158" s="9"/>
      <c r="D158" s="9"/>
      <c r="E158" s="11"/>
      <c r="F158" s="15"/>
      <c r="G158" s="15"/>
      <c r="H158" s="11"/>
      <c r="I158" s="15"/>
      <c r="J158" s="13">
        <f>IF($C158="","",IF($D158="fiksno",$H158,IF($D158="odstotek",ROUND($E158*$I158/100,2),IF($F158&gt;0,ROUND($E158*$G158/$F158,2),0))))</f>
      </c>
      <c r="K158" s="13">
        <f>IF($C158="","",ROUND($E158-$J158,2))</f>
      </c>
    </row>
    <row r="159" spans="1:11" x14ac:dyDescent="0.25">
      <c r="A159" s="9"/>
      <c r="B159" s="9"/>
      <c r="C159" s="9"/>
      <c r="D159" s="9"/>
      <c r="E159" s="11"/>
      <c r="F159" s="15"/>
      <c r="G159" s="15"/>
      <c r="H159" s="11"/>
      <c r="I159" s="15"/>
      <c r="J159" s="13">
        <f>IF($C159="","",IF($D159="fiksno",$H159,IF($D159="odstotek",ROUND($E159*$I159/100,2),IF($F159&gt;0,ROUND($E159*$G159/$F159,2),0))))</f>
      </c>
      <c r="K159" s="13">
        <f>IF($C159="","",ROUND($E159-$J159,2))</f>
      </c>
    </row>
    <row r="160" spans="1:11" x14ac:dyDescent="0.25">
      <c r="A160" s="9"/>
      <c r="B160" s="9"/>
      <c r="C160" s="9"/>
      <c r="D160" s="9"/>
      <c r="E160" s="11"/>
      <c r="F160" s="15"/>
      <c r="G160" s="15"/>
      <c r="H160" s="11"/>
      <c r="I160" s="15"/>
      <c r="J160" s="13">
        <f>IF($C160="","",IF($D160="fiksno",$H160,IF($D160="odstotek",ROUND($E160*$I160/100,2),IF($F160&gt;0,ROUND($E160*$G160/$F160,2),0))))</f>
      </c>
      <c r="K160" s="13">
        <f>IF($C160="","",ROUND($E160-$J160,2))</f>
      </c>
    </row>
    <row r="161" spans="1:11" x14ac:dyDescent="0.25">
      <c r="A161" s="9"/>
      <c r="B161" s="9"/>
      <c r="C161" s="9"/>
      <c r="D161" s="9"/>
      <c r="E161" s="11"/>
      <c r="F161" s="15"/>
      <c r="G161" s="15"/>
      <c r="H161" s="11"/>
      <c r="I161" s="15"/>
      <c r="J161" s="13">
        <f>IF($C161="","",IF($D161="fiksno",$H161,IF($D161="odstotek",ROUND($E161*$I161/100,2),IF($F161&gt;0,ROUND($E161*$G161/$F161,2),0))))</f>
      </c>
      <c r="K161" s="13">
        <f>IF($C161="","",ROUND($E161-$J161,2))</f>
      </c>
    </row>
    <row r="162" spans="1:11" x14ac:dyDescent="0.25">
      <c r="A162" s="9"/>
      <c r="B162" s="9"/>
      <c r="C162" s="9"/>
      <c r="D162" s="9"/>
      <c r="E162" s="11"/>
      <c r="F162" s="15"/>
      <c r="G162" s="15"/>
      <c r="H162" s="11"/>
      <c r="I162" s="15"/>
      <c r="J162" s="13">
        <f>IF($C162="","",IF($D162="fiksno",$H162,IF($D162="odstotek",ROUND($E162*$I162/100,2),IF($F162&gt;0,ROUND($E162*$G162/$F162,2),0))))</f>
      </c>
      <c r="K162" s="13">
        <f>IF($C162="","",ROUND($E162-$J162,2))</f>
      </c>
    </row>
    <row r="163" spans="1:11" x14ac:dyDescent="0.25">
      <c r="A163" s="9"/>
      <c r="B163" s="9"/>
      <c r="C163" s="9"/>
      <c r="D163" s="9"/>
      <c r="E163" s="11"/>
      <c r="F163" s="15"/>
      <c r="G163" s="15"/>
      <c r="H163" s="11"/>
      <c r="I163" s="15"/>
      <c r="J163" s="13">
        <f>IF($C163="","",IF($D163="fiksno",$H163,IF($D163="odstotek",ROUND($E163*$I163/100,2),IF($F163&gt;0,ROUND($E163*$G163/$F163,2),0))))</f>
      </c>
      <c r="K163" s="13">
        <f>IF($C163="","",ROUND($E163-$J163,2))</f>
      </c>
    </row>
    <row r="164" spans="1:11" x14ac:dyDescent="0.25">
      <c r="A164" s="9"/>
      <c r="B164" s="9"/>
      <c r="C164" s="9"/>
      <c r="D164" s="9"/>
      <c r="E164" s="11"/>
      <c r="F164" s="15"/>
      <c r="G164" s="15"/>
      <c r="H164" s="11"/>
      <c r="I164" s="15"/>
      <c r="J164" s="13">
        <f>IF($C164="","",IF($D164="fiksno",$H164,IF($D164="odstotek",ROUND($E164*$I164/100,2),IF($F164&gt;0,ROUND($E164*$G164/$F164,2),0))))</f>
      </c>
      <c r="K164" s="13">
        <f>IF($C164="","",ROUND($E164-$J164,2))</f>
      </c>
    </row>
    <row r="165" spans="1:11" x14ac:dyDescent="0.25">
      <c r="A165" s="9"/>
      <c r="B165" s="9"/>
      <c r="C165" s="9"/>
      <c r="D165" s="9"/>
      <c r="E165" s="11"/>
      <c r="F165" s="15"/>
      <c r="G165" s="15"/>
      <c r="H165" s="11"/>
      <c r="I165" s="15"/>
      <c r="J165" s="13">
        <f>IF($C165="","",IF($D165="fiksno",$H165,IF($D165="odstotek",ROUND($E165*$I165/100,2),IF($F165&gt;0,ROUND($E165*$G165/$F165,2),0))))</f>
      </c>
      <c r="K165" s="13">
        <f>IF($C165="","",ROUND($E165-$J165,2))</f>
      </c>
    </row>
    <row r="166" spans="1:11" x14ac:dyDescent="0.25">
      <c r="A166" s="9"/>
      <c r="B166" s="9"/>
      <c r="C166" s="9"/>
      <c r="D166" s="9"/>
      <c r="E166" s="11"/>
      <c r="F166" s="15"/>
      <c r="G166" s="15"/>
      <c r="H166" s="11"/>
      <c r="I166" s="15"/>
      <c r="J166" s="13">
        <f>IF($C166="","",IF($D166="fiksno",$H166,IF($D166="odstotek",ROUND($E166*$I166/100,2),IF($F166&gt;0,ROUND($E166*$G166/$F166,2),0))))</f>
      </c>
      <c r="K166" s="13">
        <f>IF($C166="","",ROUND($E166-$J166,2))</f>
      </c>
    </row>
    <row r="167" spans="1:11" x14ac:dyDescent="0.25">
      <c r="A167" s="9"/>
      <c r="B167" s="9"/>
      <c r="C167" s="9"/>
      <c r="D167" s="9"/>
      <c r="E167" s="11"/>
      <c r="F167" s="15"/>
      <c r="G167" s="15"/>
      <c r="H167" s="11"/>
      <c r="I167" s="15"/>
      <c r="J167" s="13">
        <f>IF($C167="","",IF($D167="fiksno",$H167,IF($D167="odstotek",ROUND($E167*$I167/100,2),IF($F167&gt;0,ROUND($E167*$G167/$F167,2),0))))</f>
      </c>
      <c r="K167" s="13">
        <f>IF($C167="","",ROUND($E167-$J167,2))</f>
      </c>
    </row>
    <row r="168" spans="1:11" x14ac:dyDescent="0.25">
      <c r="A168" s="9"/>
      <c r="B168" s="9"/>
      <c r="C168" s="9"/>
      <c r="D168" s="9"/>
      <c r="E168" s="11"/>
      <c r="F168" s="15"/>
      <c r="G168" s="15"/>
      <c r="H168" s="11"/>
      <c r="I168" s="15"/>
      <c r="J168" s="13">
        <f>IF($C168="","",IF($D168="fiksno",$H168,IF($D168="odstotek",ROUND($E168*$I168/100,2),IF($F168&gt;0,ROUND($E168*$G168/$F168,2),0))))</f>
      </c>
      <c r="K168" s="13">
        <f>IF($C168="","",ROUND($E168-$J168,2))</f>
      </c>
    </row>
    <row r="169" spans="1:11" x14ac:dyDescent="0.25">
      <c r="A169" s="9"/>
      <c r="B169" s="9"/>
      <c r="C169" s="9"/>
      <c r="D169" s="9"/>
      <c r="E169" s="11"/>
      <c r="F169" s="15"/>
      <c r="G169" s="15"/>
      <c r="H169" s="11"/>
      <c r="I169" s="15"/>
      <c r="J169" s="13">
        <f>IF($C169="","",IF($D169="fiksno",$H169,IF($D169="odstotek",ROUND($E169*$I169/100,2),IF($F169&gt;0,ROUND($E169*$G169/$F169,2),0))))</f>
      </c>
      <c r="K169" s="13">
        <f>IF($C169="","",ROUND($E169-$J169,2))</f>
      </c>
    </row>
    <row r="170" spans="1:11" x14ac:dyDescent="0.25">
      <c r="A170" s="9"/>
      <c r="B170" s="9"/>
      <c r="C170" s="9"/>
      <c r="D170" s="9"/>
      <c r="E170" s="11"/>
      <c r="F170" s="15"/>
      <c r="G170" s="15"/>
      <c r="H170" s="11"/>
      <c r="I170" s="15"/>
      <c r="J170" s="13">
        <f>IF($C170="","",IF($D170="fiksno",$H170,IF($D170="odstotek",ROUND($E170*$I170/100,2),IF($F170&gt;0,ROUND($E170*$G170/$F170,2),0))))</f>
      </c>
      <c r="K170" s="13">
        <f>IF($C170="","",ROUND($E170-$J170,2))</f>
      </c>
    </row>
    <row r="171" spans="1:11" x14ac:dyDescent="0.25">
      <c r="A171" s="9"/>
      <c r="B171" s="9"/>
      <c r="C171" s="9"/>
      <c r="D171" s="9"/>
      <c r="E171" s="11"/>
      <c r="F171" s="15"/>
      <c r="G171" s="15"/>
      <c r="H171" s="11"/>
      <c r="I171" s="15"/>
      <c r="J171" s="13">
        <f>IF($C171="","",IF($D171="fiksno",$H171,IF($D171="odstotek",ROUND($E171*$I171/100,2),IF($F171&gt;0,ROUND($E171*$G171/$F171,2),0))))</f>
      </c>
      <c r="K171" s="13">
        <f>IF($C171="","",ROUND($E171-$J171,2))</f>
      </c>
    </row>
    <row r="172" spans="1:11" x14ac:dyDescent="0.25">
      <c r="A172" s="9"/>
      <c r="B172" s="9"/>
      <c r="C172" s="9"/>
      <c r="D172" s="9"/>
      <c r="E172" s="11"/>
      <c r="F172" s="15"/>
      <c r="G172" s="15"/>
      <c r="H172" s="11"/>
      <c r="I172" s="15"/>
      <c r="J172" s="13">
        <f>IF($C172="","",IF($D172="fiksno",$H172,IF($D172="odstotek",ROUND($E172*$I172/100,2),IF($F172&gt;0,ROUND($E172*$G172/$F172,2),0))))</f>
      </c>
      <c r="K172" s="13">
        <f>IF($C172="","",ROUND($E172-$J172,2))</f>
      </c>
    </row>
    <row r="173" spans="1:11" x14ac:dyDescent="0.25">
      <c r="A173" s="9"/>
      <c r="B173" s="9"/>
      <c r="C173" s="9"/>
      <c r="D173" s="9"/>
      <c r="E173" s="11"/>
      <c r="F173" s="15"/>
      <c r="G173" s="15"/>
      <c r="H173" s="11"/>
      <c r="I173" s="15"/>
      <c r="J173" s="13">
        <f>IF($C173="","",IF($D173="fiksno",$H173,IF($D173="odstotek",ROUND($E173*$I173/100,2),IF($F173&gt;0,ROUND($E173*$G173/$F173,2),0))))</f>
      </c>
      <c r="K173" s="13">
        <f>IF($C173="","",ROUND($E173-$J173,2))</f>
      </c>
    </row>
    <row r="174" spans="1:11" x14ac:dyDescent="0.25">
      <c r="A174" s="9"/>
      <c r="B174" s="9"/>
      <c r="C174" s="9"/>
      <c r="D174" s="9"/>
      <c r="E174" s="11"/>
      <c r="F174" s="15"/>
      <c r="G174" s="15"/>
      <c r="H174" s="11"/>
      <c r="I174" s="15"/>
      <c r="J174" s="13">
        <f>IF($C174="","",IF($D174="fiksno",$H174,IF($D174="odstotek",ROUND($E174*$I174/100,2),IF($F174&gt;0,ROUND($E174*$G174/$F174,2),0))))</f>
      </c>
      <c r="K174" s="13">
        <f>IF($C174="","",ROUND($E174-$J174,2))</f>
      </c>
    </row>
    <row r="175" spans="1:11" x14ac:dyDescent="0.25">
      <c r="A175" s="9"/>
      <c r="B175" s="9"/>
      <c r="C175" s="9"/>
      <c r="D175" s="9"/>
      <c r="E175" s="11"/>
      <c r="F175" s="15"/>
      <c r="G175" s="15"/>
      <c r="H175" s="11"/>
      <c r="I175" s="15"/>
      <c r="J175" s="13">
        <f>IF($C175="","",IF($D175="fiksno",$H175,IF($D175="odstotek",ROUND($E175*$I175/100,2),IF($F175&gt;0,ROUND($E175*$G175/$F175,2),0))))</f>
      </c>
      <c r="K175" s="13">
        <f>IF($C175="","",ROUND($E175-$J175,2))</f>
      </c>
    </row>
    <row r="176" spans="1:11" x14ac:dyDescent="0.25">
      <c r="A176" s="9"/>
      <c r="B176" s="9"/>
      <c r="C176" s="9"/>
      <c r="D176" s="9"/>
      <c r="E176" s="11"/>
      <c r="F176" s="15"/>
      <c r="G176" s="15"/>
      <c r="H176" s="11"/>
      <c r="I176" s="15"/>
      <c r="J176" s="13">
        <f>IF($C176="","",IF($D176="fiksno",$H176,IF($D176="odstotek",ROUND($E176*$I176/100,2),IF($F176&gt;0,ROUND($E176*$G176/$F176,2),0))))</f>
      </c>
      <c r="K176" s="13">
        <f>IF($C176="","",ROUND($E176-$J176,2))</f>
      </c>
    </row>
    <row r="177" spans="1:11" x14ac:dyDescent="0.25">
      <c r="A177" s="9"/>
      <c r="B177" s="9"/>
      <c r="C177" s="9"/>
      <c r="D177" s="9"/>
      <c r="E177" s="11"/>
      <c r="F177" s="15"/>
      <c r="G177" s="15"/>
      <c r="H177" s="11"/>
      <c r="I177" s="15"/>
      <c r="J177" s="13">
        <f>IF($C177="","",IF($D177="fiksno",$H177,IF($D177="odstotek",ROUND($E177*$I177/100,2),IF($F177&gt;0,ROUND($E177*$G177/$F177,2),0))))</f>
      </c>
      <c r="K177" s="13">
        <f>IF($C177="","",ROUND($E177-$J177,2))</f>
      </c>
    </row>
    <row r="178" spans="1:11" x14ac:dyDescent="0.25">
      <c r="A178" s="9"/>
      <c r="B178" s="9"/>
      <c r="C178" s="9"/>
      <c r="D178" s="9"/>
      <c r="E178" s="11"/>
      <c r="F178" s="15"/>
      <c r="G178" s="15"/>
      <c r="H178" s="11"/>
      <c r="I178" s="15"/>
      <c r="J178" s="13">
        <f>IF($C178="","",IF($D178="fiksno",$H178,IF($D178="odstotek",ROUND($E178*$I178/100,2),IF($F178&gt;0,ROUND($E178*$G178/$F178,2),0))))</f>
      </c>
      <c r="K178" s="13">
        <f>IF($C178="","",ROUND($E178-$J178,2))</f>
      </c>
    </row>
    <row r="179" spans="1:11" x14ac:dyDescent="0.25">
      <c r="A179" s="9"/>
      <c r="B179" s="9"/>
      <c r="C179" s="9"/>
      <c r="D179" s="9"/>
      <c r="E179" s="11"/>
      <c r="F179" s="15"/>
      <c r="G179" s="15"/>
      <c r="H179" s="11"/>
      <c r="I179" s="15"/>
      <c r="J179" s="13">
        <f>IF($C179="","",IF($D179="fiksno",$H179,IF($D179="odstotek",ROUND($E179*$I179/100,2),IF($F179&gt;0,ROUND($E179*$G179/$F179,2),0))))</f>
      </c>
      <c r="K179" s="13">
        <f>IF($C179="","",ROUND($E179-$J179,2))</f>
      </c>
    </row>
    <row r="180" spans="1:11" x14ac:dyDescent="0.25">
      <c r="A180" s="9"/>
      <c r="B180" s="9"/>
      <c r="C180" s="9"/>
      <c r="D180" s="9"/>
      <c r="E180" s="11"/>
      <c r="F180" s="15"/>
      <c r="G180" s="15"/>
      <c r="H180" s="11"/>
      <c r="I180" s="15"/>
      <c r="J180" s="13">
        <f>IF($C180="","",IF($D180="fiksno",$H180,IF($D180="odstotek",ROUND($E180*$I180/100,2),IF($F180&gt;0,ROUND($E180*$G180/$F180,2),0))))</f>
      </c>
      <c r="K180" s="13">
        <f>IF($C180="","",ROUND($E180-$J180,2))</f>
      </c>
    </row>
    <row r="181" spans="1:11" x14ac:dyDescent="0.25">
      <c r="A181" s="9"/>
      <c r="B181" s="9"/>
      <c r="C181" s="9"/>
      <c r="D181" s="9"/>
      <c r="E181" s="11"/>
      <c r="F181" s="15"/>
      <c r="G181" s="15"/>
      <c r="H181" s="11"/>
      <c r="I181" s="15"/>
      <c r="J181" s="13">
        <f>IF($C181="","",IF($D181="fiksno",$H181,IF($D181="odstotek",ROUND($E181*$I181/100,2),IF($F181&gt;0,ROUND($E181*$G181/$F181,2),0))))</f>
      </c>
      <c r="K181" s="13">
        <f>IF($C181="","",ROUND($E181-$J181,2))</f>
      </c>
    </row>
    <row r="182" spans="1:11" x14ac:dyDescent="0.25">
      <c r="A182" s="9"/>
      <c r="B182" s="9"/>
      <c r="C182" s="9"/>
      <c r="D182" s="9"/>
      <c r="E182" s="11"/>
      <c r="F182" s="15"/>
      <c r="G182" s="15"/>
      <c r="H182" s="11"/>
      <c r="I182" s="15"/>
      <c r="J182" s="13">
        <f>IF($C182="","",IF($D182="fiksno",$H182,IF($D182="odstotek",ROUND($E182*$I182/100,2),IF($F182&gt;0,ROUND($E182*$G182/$F182,2),0))))</f>
      </c>
      <c r="K182" s="13">
        <f>IF($C182="","",ROUND($E182-$J182,2))</f>
      </c>
    </row>
    <row r="183" spans="1:11" x14ac:dyDescent="0.25">
      <c r="A183" s="9"/>
      <c r="B183" s="9"/>
      <c r="C183" s="9"/>
      <c r="D183" s="9"/>
      <c r="E183" s="11"/>
      <c r="F183" s="15"/>
      <c r="G183" s="15"/>
      <c r="H183" s="11"/>
      <c r="I183" s="15"/>
      <c r="J183" s="13">
        <f>IF($C183="","",IF($D183="fiksno",$H183,IF($D183="odstotek",ROUND($E183*$I183/100,2),IF($F183&gt;0,ROUND($E183*$G183/$F183,2),0))))</f>
      </c>
      <c r="K183" s="13">
        <f>IF($C183="","",ROUND($E183-$J183,2))</f>
      </c>
    </row>
    <row r="184" spans="1:11" x14ac:dyDescent="0.25">
      <c r="A184" s="9"/>
      <c r="B184" s="9"/>
      <c r="C184" s="9"/>
      <c r="D184" s="9"/>
      <c r="E184" s="11"/>
      <c r="F184" s="15"/>
      <c r="G184" s="15"/>
      <c r="H184" s="11"/>
      <c r="I184" s="15"/>
      <c r="J184" s="13">
        <f>IF($C184="","",IF($D184="fiksno",$H184,IF($D184="odstotek",ROUND($E184*$I184/100,2),IF($F184&gt;0,ROUND($E184*$G184/$F184,2),0))))</f>
      </c>
      <c r="K184" s="13">
        <f>IF($C184="","",ROUND($E184-$J184,2))</f>
      </c>
    </row>
    <row r="185" spans="1:11" x14ac:dyDescent="0.25">
      <c r="A185" s="9"/>
      <c r="B185" s="9"/>
      <c r="C185" s="9"/>
      <c r="D185" s="9"/>
      <c r="E185" s="11"/>
      <c r="F185" s="15"/>
      <c r="G185" s="15"/>
      <c r="H185" s="11"/>
      <c r="I185" s="15"/>
      <c r="J185" s="13">
        <f>IF($C185="","",IF($D185="fiksno",$H185,IF($D185="odstotek",ROUND($E185*$I185/100,2),IF($F185&gt;0,ROUND($E185*$G185/$F185,2),0))))</f>
      </c>
      <c r="K185" s="13">
        <f>IF($C185="","",ROUND($E185-$J185,2))</f>
      </c>
    </row>
    <row r="186" spans="1:11" x14ac:dyDescent="0.25">
      <c r="A186" s="9"/>
      <c r="B186" s="9"/>
      <c r="C186" s="9"/>
      <c r="D186" s="9"/>
      <c r="E186" s="11"/>
      <c r="F186" s="15"/>
      <c r="G186" s="15"/>
      <c r="H186" s="11"/>
      <c r="I186" s="15"/>
      <c r="J186" s="13">
        <f>IF($C186="","",IF($D186="fiksno",$H186,IF($D186="odstotek",ROUND($E186*$I186/100,2),IF($F186&gt;0,ROUND($E186*$G186/$F186,2),0))))</f>
      </c>
      <c r="K186" s="13">
        <f>IF($C186="","",ROUND($E186-$J186,2))</f>
      </c>
    </row>
    <row r="187" spans="1:11" x14ac:dyDescent="0.25">
      <c r="A187" s="9"/>
      <c r="B187" s="9"/>
      <c r="C187" s="9"/>
      <c r="D187" s="9"/>
      <c r="E187" s="11"/>
      <c r="F187" s="15"/>
      <c r="G187" s="15"/>
      <c r="H187" s="11"/>
      <c r="I187" s="15"/>
      <c r="J187" s="13">
        <f>IF($C187="","",IF($D187="fiksno",$H187,IF($D187="odstotek",ROUND($E187*$I187/100,2),IF($F187&gt;0,ROUND($E187*$G187/$F187,2),0))))</f>
      </c>
      <c r="K187" s="13">
        <f>IF($C187="","",ROUND($E187-$J187,2))</f>
      </c>
    </row>
    <row r="188" spans="1:11" x14ac:dyDescent="0.25">
      <c r="A188" s="9"/>
      <c r="B188" s="9"/>
      <c r="C188" s="9"/>
      <c r="D188" s="9"/>
      <c r="E188" s="11"/>
      <c r="F188" s="15"/>
      <c r="G188" s="15"/>
      <c r="H188" s="11"/>
      <c r="I188" s="15"/>
      <c r="J188" s="13">
        <f>IF($C188="","",IF($D188="fiksno",$H188,IF($D188="odstotek",ROUND($E188*$I188/100,2),IF($F188&gt;0,ROUND($E188*$G188/$F188,2),0))))</f>
      </c>
      <c r="K188" s="13">
        <f>IF($C188="","",ROUND($E188-$J188,2))</f>
      </c>
    </row>
    <row r="189" spans="1:11" x14ac:dyDescent="0.25">
      <c r="A189" s="9"/>
      <c r="B189" s="9"/>
      <c r="C189" s="9"/>
      <c r="D189" s="9"/>
      <c r="E189" s="11"/>
      <c r="F189" s="15"/>
      <c r="G189" s="15"/>
      <c r="H189" s="11"/>
      <c r="I189" s="15"/>
      <c r="J189" s="13">
        <f>IF($C189="","",IF($D189="fiksno",$H189,IF($D189="odstotek",ROUND($E189*$I189/100,2),IF($F189&gt;0,ROUND($E189*$G189/$F189,2),0))))</f>
      </c>
      <c r="K189" s="13">
        <f>IF($C189="","",ROUND($E189-$J189,2))</f>
      </c>
    </row>
    <row r="190" spans="1:11" x14ac:dyDescent="0.25">
      <c r="A190" s="9"/>
      <c r="B190" s="9"/>
      <c r="C190" s="9"/>
      <c r="D190" s="9"/>
      <c r="E190" s="11"/>
      <c r="F190" s="15"/>
      <c r="G190" s="15"/>
      <c r="H190" s="11"/>
      <c r="I190" s="15"/>
      <c r="J190" s="13">
        <f>IF($C190="","",IF($D190="fiksno",$H190,IF($D190="odstotek",ROUND($E190*$I190/100,2),IF($F190&gt;0,ROUND($E190*$G190/$F190,2),0))))</f>
      </c>
      <c r="K190" s="13">
        <f>IF($C190="","",ROUND($E190-$J190,2))</f>
      </c>
    </row>
    <row r="191" spans="1:11" x14ac:dyDescent="0.25">
      <c r="A191" s="9"/>
      <c r="B191" s="9"/>
      <c r="C191" s="9"/>
      <c r="D191" s="9"/>
      <c r="E191" s="11"/>
      <c r="F191" s="15"/>
      <c r="G191" s="15"/>
      <c r="H191" s="11"/>
      <c r="I191" s="15"/>
      <c r="J191" s="13">
        <f>IF($C191="","",IF($D191="fiksno",$H191,IF($D191="odstotek",ROUND($E191*$I191/100,2),IF($F191&gt;0,ROUND($E191*$G191/$F191,2),0))))</f>
      </c>
      <c r="K191" s="13">
        <f>IF($C191="","",ROUND($E191-$J191,2))</f>
      </c>
    </row>
    <row r="192" spans="1:11" x14ac:dyDescent="0.25">
      <c r="A192" s="9"/>
      <c r="B192" s="9"/>
      <c r="C192" s="9"/>
      <c r="D192" s="9"/>
      <c r="E192" s="11"/>
      <c r="F192" s="15"/>
      <c r="G192" s="15"/>
      <c r="H192" s="11"/>
      <c r="I192" s="15"/>
      <c r="J192" s="13">
        <f>IF($C192="","",IF($D192="fiksno",$H192,IF($D192="odstotek",ROUND($E192*$I192/100,2),IF($F192&gt;0,ROUND($E192*$G192/$F192,2),0))))</f>
      </c>
      <c r="K192" s="13">
        <f>IF($C192="","",ROUND($E192-$J192,2))</f>
      </c>
    </row>
    <row r="193" spans="1:11" x14ac:dyDescent="0.25">
      <c r="A193" s="9"/>
      <c r="B193" s="9"/>
      <c r="C193" s="9"/>
      <c r="D193" s="9"/>
      <c r="E193" s="11"/>
      <c r="F193" s="15"/>
      <c r="G193" s="15"/>
      <c r="H193" s="11"/>
      <c r="I193" s="15"/>
      <c r="J193" s="13">
        <f>IF($C193="","",IF($D193="fiksno",$H193,IF($D193="odstotek",ROUND($E193*$I193/100,2),IF($F193&gt;0,ROUND($E193*$G193/$F193,2),0))))</f>
      </c>
      <c r="K193" s="13">
        <f>IF($C193="","",ROUND($E193-$J193,2))</f>
      </c>
    </row>
    <row r="194" spans="1:11" x14ac:dyDescent="0.25">
      <c r="A194" s="9"/>
      <c r="B194" s="9"/>
      <c r="C194" s="9"/>
      <c r="D194" s="9"/>
      <c r="E194" s="11"/>
      <c r="F194" s="15"/>
      <c r="G194" s="15"/>
      <c r="H194" s="11"/>
      <c r="I194" s="15"/>
      <c r="J194" s="13">
        <f>IF($C194="","",IF($D194="fiksno",$H194,IF($D194="odstotek",ROUND($E194*$I194/100,2),IF($F194&gt;0,ROUND($E194*$G194/$F194,2),0))))</f>
      </c>
      <c r="K194" s="13">
        <f>IF($C194="","",ROUND($E194-$J194,2))</f>
      </c>
    </row>
    <row r="195" spans="1:11" x14ac:dyDescent="0.25">
      <c r="A195" s="9"/>
      <c r="B195" s="9"/>
      <c r="C195" s="9"/>
      <c r="D195" s="9"/>
      <c r="E195" s="11"/>
      <c r="F195" s="15"/>
      <c r="G195" s="15"/>
      <c r="H195" s="11"/>
      <c r="I195" s="15"/>
      <c r="J195" s="13">
        <f>IF($C195="","",IF($D195="fiksno",$H195,IF($D195="odstotek",ROUND($E195*$I195/100,2),IF($F195&gt;0,ROUND($E195*$G195/$F195,2),0))))</f>
      </c>
      <c r="K195" s="13">
        <f>IF($C195="","",ROUND($E195-$J195,2))</f>
      </c>
    </row>
    <row r="196" spans="1:11" x14ac:dyDescent="0.25">
      <c r="A196" s="9"/>
      <c r="B196" s="9"/>
      <c r="C196" s="9"/>
      <c r="D196" s="9"/>
      <c r="E196" s="11"/>
      <c r="F196" s="15"/>
      <c r="G196" s="15"/>
      <c r="H196" s="11"/>
      <c r="I196" s="15"/>
      <c r="J196" s="13">
        <f>IF($C196="","",IF($D196="fiksno",$H196,IF($D196="odstotek",ROUND($E196*$I196/100,2),IF($F196&gt;0,ROUND($E196*$G196/$F196,2),0))))</f>
      </c>
      <c r="K196" s="13">
        <f>IF($C196="","",ROUND($E196-$J196,2))</f>
      </c>
    </row>
    <row r="197" spans="1:11" x14ac:dyDescent="0.25">
      <c r="A197" s="9"/>
      <c r="B197" s="9"/>
      <c r="C197" s="9"/>
      <c r="D197" s="9"/>
      <c r="E197" s="11"/>
      <c r="F197" s="15"/>
      <c r="G197" s="15"/>
      <c r="H197" s="11"/>
      <c r="I197" s="15"/>
      <c r="J197" s="13">
        <f>IF($C197="","",IF($D197="fiksno",$H197,IF($D197="odstotek",ROUND($E197*$I197/100,2),IF($F197&gt;0,ROUND($E197*$G197/$F197,2),0))))</f>
      </c>
      <c r="K197" s="13">
        <f>IF($C197="","",ROUND($E197-$J197,2))</f>
      </c>
    </row>
    <row r="198" spans="1:11" x14ac:dyDescent="0.25">
      <c r="A198" s="9"/>
      <c r="B198" s="9"/>
      <c r="C198" s="9"/>
      <c r="D198" s="9"/>
      <c r="E198" s="11"/>
      <c r="F198" s="15"/>
      <c r="G198" s="15"/>
      <c r="H198" s="11"/>
      <c r="I198" s="15"/>
      <c r="J198" s="13">
        <f>IF($C198="","",IF($D198="fiksno",$H198,IF($D198="odstotek",ROUND($E198*$I198/100,2),IF($F198&gt;0,ROUND($E198*$G198/$F198,2),0))))</f>
      </c>
      <c r="K198" s="13">
        <f>IF($C198="","",ROUND($E198-$J198,2))</f>
      </c>
    </row>
    <row r="199" spans="1:11" x14ac:dyDescent="0.25">
      <c r="A199" s="9"/>
      <c r="B199" s="9"/>
      <c r="C199" s="9"/>
      <c r="D199" s="9"/>
      <c r="E199" s="11"/>
      <c r="F199" s="15"/>
      <c r="G199" s="15"/>
      <c r="H199" s="11"/>
      <c r="I199" s="15"/>
      <c r="J199" s="13">
        <f>IF($C199="","",IF($D199="fiksno",$H199,IF($D199="odstotek",ROUND($E199*$I199/100,2),IF($F199&gt;0,ROUND($E199*$G199/$F199,2),0))))</f>
      </c>
      <c r="K199" s="13">
        <f>IF($C199="","",ROUND($E199-$J199,2))</f>
      </c>
    </row>
    <row r="200" spans="1:11" x14ac:dyDescent="0.25">
      <c r="A200" s="9"/>
      <c r="B200" s="9"/>
      <c r="C200" s="9"/>
      <c r="D200" s="9"/>
      <c r="E200" s="11"/>
      <c r="F200" s="15"/>
      <c r="G200" s="15"/>
      <c r="H200" s="11"/>
      <c r="I200" s="15"/>
      <c r="J200" s="13">
        <f>IF($C200="","",IF($D200="fiksno",$H200,IF($D200="odstotek",ROUND($E200*$I200/100,2),IF($F200&gt;0,ROUND($E200*$G200/$F200,2),0))))</f>
      </c>
      <c r="K200" s="13">
        <f>IF($C200="","",ROUND($E200-$J200,2))</f>
      </c>
    </row>
  </sheetData>
  <dataValidations count="2">
    <dataValidation type="list" allowBlank="1" showErrorMessage="1" errorTitle="Način delitve" error="Izberi: po porabi, fiksno ali odstotek." sqref="D10:D200">
      <formula1>"po porabi,fiksno,odstotek"</formula1>
    </dataValidation>
    <dataValidation type="list" allowBlank="1" showErrorMessage="1" errorTitle="Način delitve" error="Izberi: po porabi, fiksno ali odstotek." sqref="D2:D200">
      <formula1>"po porabi,fiksno,odstotek"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15" customWidth="1"/>
    <col min="4" max="4" width="14" customWidth="1"/>
    <col min="5" max="5" width="20" style="6" customWidth="1"/>
    <col min="6" max="6" width="16" customWidth="1"/>
  </cols>
  <sheetData>
    <row r="1" ht="28" customHeight="1" spans="1:6" s="5" customFormat="1" x14ac:dyDescent="0.25">
      <c r="A1" s="5" t="s">
        <v>42</v>
      </c>
      <c r="B1" s="5" t="s">
        <v>29</v>
      </c>
      <c r="C1" s="5" t="s">
        <v>65</v>
      </c>
      <c r="D1" s="5" t="s">
        <v>66</v>
      </c>
      <c r="E1" s="16" t="s">
        <v>67</v>
      </c>
      <c r="F1" s="5" t="s">
        <v>68</v>
      </c>
    </row>
    <row r="2" spans="1:6" x14ac:dyDescent="0.25">
      <c r="A2" s="9">
        <v>1</v>
      </c>
      <c r="B2" s="9" t="s">
        <v>36</v>
      </c>
      <c r="C2" s="13">
        <f>IF($B2="","",SUMIFS(Najemnine!$D$2:$D$200,Najemnine!$A$2:$A$200,$A2,Najemnine!$B$2:$B$200,$B2))</f>
      </c>
      <c r="D2" s="13">
        <f>IF($B2="","",SUMIFS(Stroski!$J$2:$J$200,Stroski!$A$2:$A$200,$A2,Stroski!$C$2:$C$200,$B2))</f>
      </c>
      <c r="E2" s="17">
        <f>IF($B2="","",$C2+$D2)</f>
      </c>
      <c r="F2" s="14">
        <f>IF($B2="","",TEXT(DATE(Nastavitve!$B$2,$A2,1),"mmmm yyyy"))</f>
      </c>
    </row>
    <row r="3" spans="1:6" x14ac:dyDescent="0.25">
      <c r="A3" s="9">
        <v>1</v>
      </c>
      <c r="B3" s="9" t="s">
        <v>38</v>
      </c>
      <c r="C3" s="13">
        <f>IF($B3="","",SUMIFS(Najemnine!$D$2:$D$200,Najemnine!$A$2:$A$200,$A3,Najemnine!$B$2:$B$200,$B3))</f>
      </c>
      <c r="D3" s="13">
        <f>IF($B3="","",SUMIFS(Stroski!$J$2:$J$200,Stroski!$A$2:$A$200,$A3,Stroski!$C$2:$C$200,$B3))</f>
      </c>
      <c r="E3" s="17">
        <f>IF($B3="","",$C3+$D3)</f>
      </c>
      <c r="F3" s="14">
        <f>IF($B3="","",TEXT(DATE(Nastavitve!$B$2,$A3,1),"mmmm yyyy"))</f>
      </c>
    </row>
    <row r="4" spans="1:6" x14ac:dyDescent="0.25">
      <c r="A4" s="9">
        <v>1</v>
      </c>
      <c r="B4" s="9" t="s">
        <v>40</v>
      </c>
      <c r="C4" s="13">
        <f>IF($B4="","",SUMIFS(Najemnine!$D$2:$D$200,Najemnine!$A$2:$A$200,$A4,Najemnine!$B$2:$B$200,$B4))</f>
      </c>
      <c r="D4" s="13">
        <f>IF($B4="","",SUMIFS(Stroski!$J$2:$J$200,Stroski!$A$2:$A$200,$A4,Stroski!$C$2:$C$200,$B4))</f>
      </c>
      <c r="E4" s="17">
        <f>IF($B4="","",$C4+$D4)</f>
      </c>
      <c r="F4" s="14">
        <f>IF($B4="","",TEXT(DATE(Nastavitve!$B$2,$A4,1),"mmmm yyyy"))</f>
      </c>
    </row>
    <row r="5" spans="1:6" x14ac:dyDescent="0.25">
      <c r="A5" s="9">
        <v>2</v>
      </c>
      <c r="B5" s="9" t="s">
        <v>36</v>
      </c>
      <c r="C5" s="13">
        <f>IF($B5="","",SUMIFS(Najemnine!$D$2:$D$200,Najemnine!$A$2:$A$200,$A5,Najemnine!$B$2:$B$200,$B5))</f>
      </c>
      <c r="D5" s="13">
        <f>IF($B5="","",SUMIFS(Stroski!$J$2:$J$200,Stroski!$A$2:$A$200,$A5,Stroski!$C$2:$C$200,$B5))</f>
      </c>
      <c r="E5" s="17">
        <f>IF($B5="","",$C5+$D5)</f>
      </c>
      <c r="F5" s="14">
        <f>IF($B5="","",TEXT(DATE(Nastavitve!$B$2,$A5,1),"mmmm yyyy"))</f>
      </c>
    </row>
    <row r="6" spans="1:6" x14ac:dyDescent="0.25">
      <c r="A6" s="9">
        <v>2</v>
      </c>
      <c r="B6" s="9" t="s">
        <v>38</v>
      </c>
      <c r="C6" s="13">
        <f>IF($B6="","",SUMIFS(Najemnine!$D$2:$D$200,Najemnine!$A$2:$A$200,$A6,Najemnine!$B$2:$B$200,$B6))</f>
      </c>
      <c r="D6" s="13">
        <f>IF($B6="","",SUMIFS(Stroski!$J$2:$J$200,Stroski!$A$2:$A$200,$A6,Stroski!$C$2:$C$200,$B6))</f>
      </c>
      <c r="E6" s="17">
        <f>IF($B6="","",$C6+$D6)</f>
      </c>
      <c r="F6" s="14">
        <f>IF($B6="","",TEXT(DATE(Nastavitve!$B$2,$A6,1),"mmmm yyyy"))</f>
      </c>
    </row>
    <row r="7" spans="1:6" x14ac:dyDescent="0.25">
      <c r="A7" s="9">
        <v>2</v>
      </c>
      <c r="B7" s="9" t="s">
        <v>40</v>
      </c>
      <c r="C7" s="13">
        <f>IF($B7="","",SUMIFS(Najemnine!$D$2:$D$200,Najemnine!$A$2:$A$200,$A7,Najemnine!$B$2:$B$200,$B7))</f>
      </c>
      <c r="D7" s="13">
        <f>IF($B7="","",SUMIFS(Stroski!$J$2:$J$200,Stroski!$A$2:$A$200,$A7,Stroski!$C$2:$C$200,$B7))</f>
      </c>
      <c r="E7" s="17">
        <f>IF($B7="","",$C7+$D7)</f>
      </c>
      <c r="F7" s="14">
        <f>IF($B7="","",TEXT(DATE(Nastavitve!$B$2,$A7,1),"mmmm yyyy"))</f>
      </c>
    </row>
    <row r="8" spans="1:6" x14ac:dyDescent="0.25">
      <c r="A8" s="9">
        <v>3</v>
      </c>
      <c r="B8" s="9" t="s">
        <v>36</v>
      </c>
      <c r="C8" s="13">
        <f>IF($B8="","",SUMIFS(Najemnine!$D$2:$D$200,Najemnine!$A$2:$A$200,$A8,Najemnine!$B$2:$B$200,$B8))</f>
      </c>
      <c r="D8" s="13">
        <f>IF($B8="","",SUMIFS(Stroski!$J$2:$J$200,Stroski!$A$2:$A$200,$A8,Stroski!$C$2:$C$200,$B8))</f>
      </c>
      <c r="E8" s="17">
        <f>IF($B8="","",$C8+$D8)</f>
      </c>
      <c r="F8" s="14">
        <f>IF($B8="","",TEXT(DATE(Nastavitve!$B$2,$A8,1),"mmmm yyyy"))</f>
      </c>
    </row>
    <row r="9" spans="1:6" x14ac:dyDescent="0.25">
      <c r="A9" s="9">
        <v>3</v>
      </c>
      <c r="B9" s="9" t="s">
        <v>38</v>
      </c>
      <c r="C9" s="13">
        <f>IF($B9="","",SUMIFS(Najemnine!$D$2:$D$200,Najemnine!$A$2:$A$200,$A9,Najemnine!$B$2:$B$200,$B9))</f>
      </c>
      <c r="D9" s="13">
        <f>IF($B9="","",SUMIFS(Stroski!$J$2:$J$200,Stroski!$A$2:$A$200,$A9,Stroski!$C$2:$C$200,$B9))</f>
      </c>
      <c r="E9" s="17">
        <f>IF($B9="","",$C9+$D9)</f>
      </c>
      <c r="F9" s="14">
        <f>IF($B9="","",TEXT(DATE(Nastavitve!$B$2,$A9,1),"mmmm yyyy"))</f>
      </c>
    </row>
    <row r="10" spans="1:6" x14ac:dyDescent="0.25">
      <c r="A10" s="9">
        <v>3</v>
      </c>
      <c r="B10" s="9" t="s">
        <v>40</v>
      </c>
      <c r="C10" s="13">
        <f>IF($B10="","",SUMIFS(Najemnine!$D$2:$D$200,Najemnine!$A$2:$A$200,$A10,Najemnine!$B$2:$B$200,$B10))</f>
      </c>
      <c r="D10" s="13">
        <f>IF($B10="","",SUMIFS(Stroski!$J$2:$J$200,Stroski!$A$2:$A$200,$A10,Stroski!$C$2:$C$200,$B10))</f>
      </c>
      <c r="E10" s="17">
        <f>IF($B10="","",$C10+$D10)</f>
      </c>
      <c r="F10" s="14">
        <f>IF($B10="","",TEXT(DATE(Nastavitve!$B$2,$A10,1),"mmmm yyyy"))</f>
      </c>
    </row>
    <row r="11" spans="1:6" x14ac:dyDescent="0.25">
      <c r="A11" s="9">
        <v>4</v>
      </c>
      <c r="B11" s="9" t="s">
        <v>36</v>
      </c>
      <c r="C11" s="13">
        <f>IF($B11="","",SUMIFS(Najemnine!$D$2:$D$200,Najemnine!$A$2:$A$200,$A11,Najemnine!$B$2:$B$200,$B11))</f>
      </c>
      <c r="D11" s="13">
        <f>IF($B11="","",SUMIFS(Stroski!$J$2:$J$200,Stroski!$A$2:$A$200,$A11,Stroski!$C$2:$C$200,$B11))</f>
      </c>
      <c r="E11" s="17">
        <f>IF($B11="","",$C11+$D11)</f>
      </c>
      <c r="F11" s="14">
        <f>IF($B11="","",TEXT(DATE(Nastavitve!$B$2,$A11,1),"mmmm yyyy"))</f>
      </c>
    </row>
    <row r="12" spans="1:6" x14ac:dyDescent="0.25">
      <c r="A12" s="9">
        <v>4</v>
      </c>
      <c r="B12" s="9" t="s">
        <v>38</v>
      </c>
      <c r="C12" s="13">
        <f>IF($B12="","",SUMIFS(Najemnine!$D$2:$D$200,Najemnine!$A$2:$A$200,$A12,Najemnine!$B$2:$B$200,$B12))</f>
      </c>
      <c r="D12" s="13">
        <f>IF($B12="","",SUMIFS(Stroski!$J$2:$J$200,Stroski!$A$2:$A$200,$A12,Stroski!$C$2:$C$200,$B12))</f>
      </c>
      <c r="E12" s="17">
        <f>IF($B12="","",$C12+$D12)</f>
      </c>
      <c r="F12" s="14">
        <f>IF($B12="","",TEXT(DATE(Nastavitve!$B$2,$A12,1),"mmmm yyyy"))</f>
      </c>
    </row>
    <row r="13" spans="1:6" x14ac:dyDescent="0.25">
      <c r="A13" s="9">
        <v>4</v>
      </c>
      <c r="B13" s="9" t="s">
        <v>40</v>
      </c>
      <c r="C13" s="13">
        <f>IF($B13="","",SUMIFS(Najemnine!$D$2:$D$200,Najemnine!$A$2:$A$200,$A13,Najemnine!$B$2:$B$200,$B13))</f>
      </c>
      <c r="D13" s="13">
        <f>IF($B13="","",SUMIFS(Stroski!$J$2:$J$200,Stroski!$A$2:$A$200,$A13,Stroski!$C$2:$C$200,$B13))</f>
      </c>
      <c r="E13" s="17">
        <f>IF($B13="","",$C13+$D13)</f>
      </c>
      <c r="F13" s="14">
        <f>IF($B13="","",TEXT(DATE(Nastavitve!$B$2,$A13,1),"mmmm yyyy"))</f>
      </c>
    </row>
    <row r="14" spans="1:6" x14ac:dyDescent="0.25">
      <c r="A14" s="9">
        <v>5</v>
      </c>
      <c r="B14" s="9" t="s">
        <v>36</v>
      </c>
      <c r="C14" s="13">
        <f>IF($B14="","",SUMIFS(Najemnine!$D$2:$D$200,Najemnine!$A$2:$A$200,$A14,Najemnine!$B$2:$B$200,$B14))</f>
      </c>
      <c r="D14" s="13">
        <f>IF($B14="","",SUMIFS(Stroski!$J$2:$J$200,Stroski!$A$2:$A$200,$A14,Stroski!$C$2:$C$200,$B14))</f>
      </c>
      <c r="E14" s="17">
        <f>IF($B14="","",$C14+$D14)</f>
      </c>
      <c r="F14" s="14">
        <f>IF($B14="","",TEXT(DATE(Nastavitve!$B$2,$A14,1),"mmmm yyyy"))</f>
      </c>
    </row>
    <row r="15" spans="1:6" x14ac:dyDescent="0.25">
      <c r="A15" s="9">
        <v>5</v>
      </c>
      <c r="B15" s="9" t="s">
        <v>38</v>
      </c>
      <c r="C15" s="13">
        <f>IF($B15="","",SUMIFS(Najemnine!$D$2:$D$200,Najemnine!$A$2:$A$200,$A15,Najemnine!$B$2:$B$200,$B15))</f>
      </c>
      <c r="D15" s="13">
        <f>IF($B15="","",SUMIFS(Stroski!$J$2:$J$200,Stroski!$A$2:$A$200,$A15,Stroski!$C$2:$C$200,$B15))</f>
      </c>
      <c r="E15" s="17">
        <f>IF($B15="","",$C15+$D15)</f>
      </c>
      <c r="F15" s="14">
        <f>IF($B15="","",TEXT(DATE(Nastavitve!$B$2,$A15,1),"mmmm yyyy"))</f>
      </c>
    </row>
    <row r="16" spans="1:6" x14ac:dyDescent="0.25">
      <c r="A16" s="9">
        <v>5</v>
      </c>
      <c r="B16" s="9" t="s">
        <v>40</v>
      </c>
      <c r="C16" s="13">
        <f>IF($B16="","",SUMIFS(Najemnine!$D$2:$D$200,Najemnine!$A$2:$A$200,$A16,Najemnine!$B$2:$B$200,$B16))</f>
      </c>
      <c r="D16" s="13">
        <f>IF($B16="","",SUMIFS(Stroski!$J$2:$J$200,Stroski!$A$2:$A$200,$A16,Stroski!$C$2:$C$200,$B16))</f>
      </c>
      <c r="E16" s="17">
        <f>IF($B16="","",$C16+$D16)</f>
      </c>
      <c r="F16" s="14">
        <f>IF($B16="","",TEXT(DATE(Nastavitve!$B$2,$A16,1),"mmmm yyyy"))</f>
      </c>
    </row>
    <row r="17" spans="1:6" x14ac:dyDescent="0.25">
      <c r="A17" s="9">
        <v>6</v>
      </c>
      <c r="B17" s="9" t="s">
        <v>36</v>
      </c>
      <c r="C17" s="13">
        <f>IF($B17="","",SUMIFS(Najemnine!$D$2:$D$200,Najemnine!$A$2:$A$200,$A17,Najemnine!$B$2:$B$200,$B17))</f>
      </c>
      <c r="D17" s="13">
        <f>IF($B17="","",SUMIFS(Stroski!$J$2:$J$200,Stroski!$A$2:$A$200,$A17,Stroski!$C$2:$C$200,$B17))</f>
      </c>
      <c r="E17" s="17">
        <f>IF($B17="","",$C17+$D17)</f>
      </c>
      <c r="F17" s="14">
        <f>IF($B17="","",TEXT(DATE(Nastavitve!$B$2,$A17,1),"mmmm yyyy"))</f>
      </c>
    </row>
    <row r="18" spans="1:6" x14ac:dyDescent="0.25">
      <c r="A18" s="9">
        <v>6</v>
      </c>
      <c r="B18" s="9" t="s">
        <v>38</v>
      </c>
      <c r="C18" s="13">
        <f>IF($B18="","",SUMIFS(Najemnine!$D$2:$D$200,Najemnine!$A$2:$A$200,$A18,Najemnine!$B$2:$B$200,$B18))</f>
      </c>
      <c r="D18" s="13">
        <f>IF($B18="","",SUMIFS(Stroski!$J$2:$J$200,Stroski!$A$2:$A$200,$A18,Stroski!$C$2:$C$200,$B18))</f>
      </c>
      <c r="E18" s="17">
        <f>IF($B18="","",$C18+$D18)</f>
      </c>
      <c r="F18" s="14">
        <f>IF($B18="","",TEXT(DATE(Nastavitve!$B$2,$A18,1),"mmmm yyyy"))</f>
      </c>
    </row>
    <row r="19" spans="1:6" x14ac:dyDescent="0.25">
      <c r="A19" s="9">
        <v>6</v>
      </c>
      <c r="B19" s="9" t="s">
        <v>40</v>
      </c>
      <c r="C19" s="13">
        <f>IF($B19="","",SUMIFS(Najemnine!$D$2:$D$200,Najemnine!$A$2:$A$200,$A19,Najemnine!$B$2:$B$200,$B19))</f>
      </c>
      <c r="D19" s="13">
        <f>IF($B19="","",SUMIFS(Stroski!$J$2:$J$200,Stroski!$A$2:$A$200,$A19,Stroski!$C$2:$C$200,$B19))</f>
      </c>
      <c r="E19" s="17">
        <f>IF($B19="","",$C19+$D19)</f>
      </c>
      <c r="F19" s="14">
        <f>IF($B19="","",TEXT(DATE(Nastavitve!$B$2,$A19,1),"mmmm yyyy"))</f>
      </c>
    </row>
    <row r="20" spans="1:6" x14ac:dyDescent="0.25">
      <c r="A20" s="9">
        <v>7</v>
      </c>
      <c r="B20" s="9" t="s">
        <v>36</v>
      </c>
      <c r="C20" s="13">
        <f>IF($B20="","",SUMIFS(Najemnine!$D$2:$D$200,Najemnine!$A$2:$A$200,$A20,Najemnine!$B$2:$B$200,$B20))</f>
      </c>
      <c r="D20" s="13">
        <f>IF($B20="","",SUMIFS(Stroski!$J$2:$J$200,Stroski!$A$2:$A$200,$A20,Stroski!$C$2:$C$200,$B20))</f>
      </c>
      <c r="E20" s="17">
        <f>IF($B20="","",$C20+$D20)</f>
      </c>
      <c r="F20" s="14">
        <f>IF($B20="","",TEXT(DATE(Nastavitve!$B$2,$A20,1),"mmmm yyyy"))</f>
      </c>
    </row>
    <row r="21" spans="1:6" x14ac:dyDescent="0.25">
      <c r="A21" s="9">
        <v>7</v>
      </c>
      <c r="B21" s="9" t="s">
        <v>38</v>
      </c>
      <c r="C21" s="13">
        <f>IF($B21="","",SUMIFS(Najemnine!$D$2:$D$200,Najemnine!$A$2:$A$200,$A21,Najemnine!$B$2:$B$200,$B21))</f>
      </c>
      <c r="D21" s="13">
        <f>IF($B21="","",SUMIFS(Stroski!$J$2:$J$200,Stroski!$A$2:$A$200,$A21,Stroski!$C$2:$C$200,$B21))</f>
      </c>
      <c r="E21" s="17">
        <f>IF($B21="","",$C21+$D21)</f>
      </c>
      <c r="F21" s="14">
        <f>IF($B21="","",TEXT(DATE(Nastavitve!$B$2,$A21,1),"mmmm yyyy"))</f>
      </c>
    </row>
    <row r="22" spans="1:6" x14ac:dyDescent="0.25">
      <c r="A22" s="9">
        <v>7</v>
      </c>
      <c r="B22" s="9" t="s">
        <v>40</v>
      </c>
      <c r="C22" s="13">
        <f>IF($B22="","",SUMIFS(Najemnine!$D$2:$D$200,Najemnine!$A$2:$A$200,$A22,Najemnine!$B$2:$B$200,$B22))</f>
      </c>
      <c r="D22" s="13">
        <f>IF($B22="","",SUMIFS(Stroski!$J$2:$J$200,Stroski!$A$2:$A$200,$A22,Stroski!$C$2:$C$200,$B22))</f>
      </c>
      <c r="E22" s="17">
        <f>IF($B22="","",$C22+$D22)</f>
      </c>
      <c r="F22" s="14">
        <f>IF($B22="","",TEXT(DATE(Nastavitve!$B$2,$A22,1),"mmmm yyyy"))</f>
      </c>
    </row>
    <row r="23" spans="1:6" x14ac:dyDescent="0.25">
      <c r="A23" s="9">
        <v>8</v>
      </c>
      <c r="B23" s="9" t="s">
        <v>36</v>
      </c>
      <c r="C23" s="13">
        <f>IF($B23="","",SUMIFS(Najemnine!$D$2:$D$200,Najemnine!$A$2:$A$200,$A23,Najemnine!$B$2:$B$200,$B23))</f>
      </c>
      <c r="D23" s="13">
        <f>IF($B23="","",SUMIFS(Stroski!$J$2:$J$200,Stroski!$A$2:$A$200,$A23,Stroski!$C$2:$C$200,$B23))</f>
      </c>
      <c r="E23" s="17">
        <f>IF($B23="","",$C23+$D23)</f>
      </c>
      <c r="F23" s="14">
        <f>IF($B23="","",TEXT(DATE(Nastavitve!$B$2,$A23,1),"mmmm yyyy"))</f>
      </c>
    </row>
    <row r="24" spans="1:6" x14ac:dyDescent="0.25">
      <c r="A24" s="9">
        <v>8</v>
      </c>
      <c r="B24" s="9" t="s">
        <v>38</v>
      </c>
      <c r="C24" s="13">
        <f>IF($B24="","",SUMIFS(Najemnine!$D$2:$D$200,Najemnine!$A$2:$A$200,$A24,Najemnine!$B$2:$B$200,$B24))</f>
      </c>
      <c r="D24" s="13">
        <f>IF($B24="","",SUMIFS(Stroski!$J$2:$J$200,Stroski!$A$2:$A$200,$A24,Stroski!$C$2:$C$200,$B24))</f>
      </c>
      <c r="E24" s="17">
        <f>IF($B24="","",$C24+$D24)</f>
      </c>
      <c r="F24" s="14">
        <f>IF($B24="","",TEXT(DATE(Nastavitve!$B$2,$A24,1),"mmmm yyyy"))</f>
      </c>
    </row>
    <row r="25" spans="1:6" x14ac:dyDescent="0.25">
      <c r="A25" s="9">
        <v>8</v>
      </c>
      <c r="B25" s="9" t="s">
        <v>40</v>
      </c>
      <c r="C25" s="13">
        <f>IF($B25="","",SUMIFS(Najemnine!$D$2:$D$200,Najemnine!$A$2:$A$200,$A25,Najemnine!$B$2:$B$200,$B25))</f>
      </c>
      <c r="D25" s="13">
        <f>IF($B25="","",SUMIFS(Stroski!$J$2:$J$200,Stroski!$A$2:$A$200,$A25,Stroski!$C$2:$C$200,$B25))</f>
      </c>
      <c r="E25" s="17">
        <f>IF($B25="","",$C25+$D25)</f>
      </c>
      <c r="F25" s="14">
        <f>IF($B25="","",TEXT(DATE(Nastavitve!$B$2,$A25,1),"mmmm yyyy"))</f>
      </c>
    </row>
    <row r="26" spans="1:6" x14ac:dyDescent="0.25">
      <c r="A26" s="9">
        <v>9</v>
      </c>
      <c r="B26" s="9" t="s">
        <v>36</v>
      </c>
      <c r="C26" s="13">
        <f>IF($B26="","",SUMIFS(Najemnine!$D$2:$D$200,Najemnine!$A$2:$A$200,$A26,Najemnine!$B$2:$B$200,$B26))</f>
      </c>
      <c r="D26" s="13">
        <f>IF($B26="","",SUMIFS(Stroski!$J$2:$J$200,Stroski!$A$2:$A$200,$A26,Stroski!$C$2:$C$200,$B26))</f>
      </c>
      <c r="E26" s="17">
        <f>IF($B26="","",$C26+$D26)</f>
      </c>
      <c r="F26" s="14">
        <f>IF($B26="","",TEXT(DATE(Nastavitve!$B$2,$A26,1),"mmmm yyyy"))</f>
      </c>
    </row>
    <row r="27" spans="1:6" x14ac:dyDescent="0.25">
      <c r="A27" s="9">
        <v>9</v>
      </c>
      <c r="B27" s="9" t="s">
        <v>38</v>
      </c>
      <c r="C27" s="13">
        <f>IF($B27="","",SUMIFS(Najemnine!$D$2:$D$200,Najemnine!$A$2:$A$200,$A27,Najemnine!$B$2:$B$200,$B27))</f>
      </c>
      <c r="D27" s="13">
        <f>IF($B27="","",SUMIFS(Stroski!$J$2:$J$200,Stroski!$A$2:$A$200,$A27,Stroski!$C$2:$C$200,$B27))</f>
      </c>
      <c r="E27" s="17">
        <f>IF($B27="","",$C27+$D27)</f>
      </c>
      <c r="F27" s="14">
        <f>IF($B27="","",TEXT(DATE(Nastavitve!$B$2,$A27,1),"mmmm yyyy"))</f>
      </c>
    </row>
    <row r="28" spans="1:6" x14ac:dyDescent="0.25">
      <c r="A28" s="9">
        <v>9</v>
      </c>
      <c r="B28" s="9" t="s">
        <v>40</v>
      </c>
      <c r="C28" s="13">
        <f>IF($B28="","",SUMIFS(Najemnine!$D$2:$D$200,Najemnine!$A$2:$A$200,$A28,Najemnine!$B$2:$B$200,$B28))</f>
      </c>
      <c r="D28" s="13">
        <f>IF($B28="","",SUMIFS(Stroski!$J$2:$J$200,Stroski!$A$2:$A$200,$A28,Stroski!$C$2:$C$200,$B28))</f>
      </c>
      <c r="E28" s="17">
        <f>IF($B28="","",$C28+$D28)</f>
      </c>
      <c r="F28" s="14">
        <f>IF($B28="","",TEXT(DATE(Nastavitve!$B$2,$A28,1),"mmmm yyyy"))</f>
      </c>
    </row>
    <row r="29" spans="1:6" x14ac:dyDescent="0.25">
      <c r="A29" s="9">
        <v>10</v>
      </c>
      <c r="B29" s="9" t="s">
        <v>36</v>
      </c>
      <c r="C29" s="13">
        <f>IF($B29="","",SUMIFS(Najemnine!$D$2:$D$200,Najemnine!$A$2:$A$200,$A29,Najemnine!$B$2:$B$200,$B29))</f>
      </c>
      <c r="D29" s="13">
        <f>IF($B29="","",SUMIFS(Stroski!$J$2:$J$200,Stroski!$A$2:$A$200,$A29,Stroski!$C$2:$C$200,$B29))</f>
      </c>
      <c r="E29" s="17">
        <f>IF($B29="","",$C29+$D29)</f>
      </c>
      <c r="F29" s="14">
        <f>IF($B29="","",TEXT(DATE(Nastavitve!$B$2,$A29,1),"mmmm yyyy"))</f>
      </c>
    </row>
    <row r="30" spans="1:6" x14ac:dyDescent="0.25">
      <c r="A30" s="9">
        <v>10</v>
      </c>
      <c r="B30" s="9" t="s">
        <v>38</v>
      </c>
      <c r="C30" s="13">
        <f>IF($B30="","",SUMIFS(Najemnine!$D$2:$D$200,Najemnine!$A$2:$A$200,$A30,Najemnine!$B$2:$B$200,$B30))</f>
      </c>
      <c r="D30" s="13">
        <f>IF($B30="","",SUMIFS(Stroski!$J$2:$J$200,Stroski!$A$2:$A$200,$A30,Stroski!$C$2:$C$200,$B30))</f>
      </c>
      <c r="E30" s="17">
        <f>IF($B30="","",$C30+$D30)</f>
      </c>
      <c r="F30" s="14">
        <f>IF($B30="","",TEXT(DATE(Nastavitve!$B$2,$A30,1),"mmmm yyyy"))</f>
      </c>
    </row>
    <row r="31" spans="1:6" x14ac:dyDescent="0.25">
      <c r="A31" s="9">
        <v>10</v>
      </c>
      <c r="B31" s="9" t="s">
        <v>40</v>
      </c>
      <c r="C31" s="13">
        <f>IF($B31="","",SUMIFS(Najemnine!$D$2:$D$200,Najemnine!$A$2:$A$200,$A31,Najemnine!$B$2:$B$200,$B31))</f>
      </c>
      <c r="D31" s="13">
        <f>IF($B31="","",SUMIFS(Stroski!$J$2:$J$200,Stroski!$A$2:$A$200,$A31,Stroski!$C$2:$C$200,$B31))</f>
      </c>
      <c r="E31" s="17">
        <f>IF($B31="","",$C31+$D31)</f>
      </c>
      <c r="F31" s="14">
        <f>IF($B31="","",TEXT(DATE(Nastavitve!$B$2,$A31,1),"mmmm yyyy"))</f>
      </c>
    </row>
    <row r="32" spans="1:6" x14ac:dyDescent="0.25">
      <c r="A32" s="9">
        <v>11</v>
      </c>
      <c r="B32" s="9" t="s">
        <v>36</v>
      </c>
      <c r="C32" s="13">
        <f>IF($B32="","",SUMIFS(Najemnine!$D$2:$D$200,Najemnine!$A$2:$A$200,$A32,Najemnine!$B$2:$B$200,$B32))</f>
      </c>
      <c r="D32" s="13">
        <f>IF($B32="","",SUMIFS(Stroski!$J$2:$J$200,Stroski!$A$2:$A$200,$A32,Stroski!$C$2:$C$200,$B32))</f>
      </c>
      <c r="E32" s="17">
        <f>IF($B32="","",$C32+$D32)</f>
      </c>
      <c r="F32" s="14">
        <f>IF($B32="","",TEXT(DATE(Nastavitve!$B$2,$A32,1),"mmmm yyyy"))</f>
      </c>
    </row>
    <row r="33" spans="1:6" x14ac:dyDescent="0.25">
      <c r="A33" s="9">
        <v>11</v>
      </c>
      <c r="B33" s="9" t="s">
        <v>38</v>
      </c>
      <c r="C33" s="13">
        <f>IF($B33="","",SUMIFS(Najemnine!$D$2:$D$200,Najemnine!$A$2:$A$200,$A33,Najemnine!$B$2:$B$200,$B33))</f>
      </c>
      <c r="D33" s="13">
        <f>IF($B33="","",SUMIFS(Stroski!$J$2:$J$200,Stroski!$A$2:$A$200,$A33,Stroski!$C$2:$C$200,$B33))</f>
      </c>
      <c r="E33" s="17">
        <f>IF($B33="","",$C33+$D33)</f>
      </c>
      <c r="F33" s="14">
        <f>IF($B33="","",TEXT(DATE(Nastavitve!$B$2,$A33,1),"mmmm yyyy"))</f>
      </c>
    </row>
    <row r="34" spans="1:6" x14ac:dyDescent="0.25">
      <c r="A34" s="9">
        <v>11</v>
      </c>
      <c r="B34" s="9" t="s">
        <v>40</v>
      </c>
      <c r="C34" s="13">
        <f>IF($B34="","",SUMIFS(Najemnine!$D$2:$D$200,Najemnine!$A$2:$A$200,$A34,Najemnine!$B$2:$B$200,$B34))</f>
      </c>
      <c r="D34" s="13">
        <f>IF($B34="","",SUMIFS(Stroski!$J$2:$J$200,Stroski!$A$2:$A$200,$A34,Stroski!$C$2:$C$200,$B34))</f>
      </c>
      <c r="E34" s="17">
        <f>IF($B34="","",$C34+$D34)</f>
      </c>
      <c r="F34" s="14">
        <f>IF($B34="","",TEXT(DATE(Nastavitve!$B$2,$A34,1),"mmmm yyyy"))</f>
      </c>
    </row>
    <row r="35" spans="1:6" x14ac:dyDescent="0.25">
      <c r="A35" s="9">
        <v>12</v>
      </c>
      <c r="B35" s="9" t="s">
        <v>36</v>
      </c>
      <c r="C35" s="13">
        <f>IF($B35="","",SUMIFS(Najemnine!$D$2:$D$200,Najemnine!$A$2:$A$200,$A35,Najemnine!$B$2:$B$200,$B35))</f>
      </c>
      <c r="D35" s="13">
        <f>IF($B35="","",SUMIFS(Stroski!$J$2:$J$200,Stroski!$A$2:$A$200,$A35,Stroski!$C$2:$C$200,$B35))</f>
      </c>
      <c r="E35" s="17">
        <f>IF($B35="","",$C35+$D35)</f>
      </c>
      <c r="F35" s="14">
        <f>IF($B35="","",TEXT(DATE(Nastavitve!$B$2,$A35,1),"mmmm yyyy"))</f>
      </c>
    </row>
    <row r="36" spans="1:6" x14ac:dyDescent="0.25">
      <c r="A36" s="9">
        <v>12</v>
      </c>
      <c r="B36" s="9" t="s">
        <v>38</v>
      </c>
      <c r="C36" s="13">
        <f>IF($B36="","",SUMIFS(Najemnine!$D$2:$D$200,Najemnine!$A$2:$A$200,$A36,Najemnine!$B$2:$B$200,$B36))</f>
      </c>
      <c r="D36" s="13">
        <f>IF($B36="","",SUMIFS(Stroski!$J$2:$J$200,Stroski!$A$2:$A$200,$A36,Stroski!$C$2:$C$200,$B36))</f>
      </c>
      <c r="E36" s="17">
        <f>IF($B36="","",$C36+$D36)</f>
      </c>
      <c r="F36" s="14">
        <f>IF($B36="","",TEXT(DATE(Nastavitve!$B$2,$A36,1),"mmmm yyyy"))</f>
      </c>
    </row>
    <row r="37" spans="1:6" x14ac:dyDescent="0.25">
      <c r="A37" s="9">
        <v>12</v>
      </c>
      <c r="B37" s="9" t="s">
        <v>40</v>
      </c>
      <c r="C37" s="13">
        <f>IF($B37="","",SUMIFS(Najemnine!$D$2:$D$200,Najemnine!$A$2:$A$200,$A37,Najemnine!$B$2:$B$200,$B37))</f>
      </c>
      <c r="D37" s="13">
        <f>IF($B37="","",SUMIFS(Stroski!$J$2:$J$200,Stroski!$A$2:$A$200,$A37,Stroski!$C$2:$C$200,$B37))</f>
      </c>
      <c r="E37" s="17">
        <f>IF($B37="","",$C37+$D37)</f>
      </c>
      <c r="F37" s="14">
        <f>IF($B37="","",TEXT(DATE(Nastavitve!$B$2,$A37,1),"mmmm yyyy"))</f>
      </c>
    </row>
    <row r="38" spans="1:6" x14ac:dyDescent="0.25">
      <c r="A38" s="9"/>
      <c r="B38" s="9"/>
      <c r="C38" s="13">
        <f>IF($B38="","",SUMIFS(Najemnine!$D$2:$D$200,Najemnine!$A$2:$A$200,$A38,Najemnine!$B$2:$B$200,$B38))</f>
      </c>
      <c r="D38" s="13">
        <f>IF($B38="","",SUMIFS(Stroski!$J$2:$J$200,Stroski!$A$2:$A$200,$A38,Stroski!$C$2:$C$200,$B38))</f>
      </c>
      <c r="E38" s="17">
        <f>IF($B38="","",$C38+$D38)</f>
      </c>
      <c r="F38" s="14">
        <f>IF($B38="","",TEXT(DATE(Nastavitve!$B$2,$A38,1),"mmmm yyyy"))</f>
      </c>
    </row>
    <row r="39" spans="1:6" x14ac:dyDescent="0.25">
      <c r="A39" s="9"/>
      <c r="B39" s="9"/>
      <c r="C39" s="13">
        <f>IF($B39="","",SUMIFS(Najemnine!$D$2:$D$200,Najemnine!$A$2:$A$200,$A39,Najemnine!$B$2:$B$200,$B39))</f>
      </c>
      <c r="D39" s="13">
        <f>IF($B39="","",SUMIFS(Stroski!$J$2:$J$200,Stroski!$A$2:$A$200,$A39,Stroski!$C$2:$C$200,$B39))</f>
      </c>
      <c r="E39" s="17">
        <f>IF($B39="","",$C39+$D39)</f>
      </c>
      <c r="F39" s="14">
        <f>IF($B39="","",TEXT(DATE(Nastavitve!$B$2,$A39,1),"mmmm yyyy"))</f>
      </c>
    </row>
    <row r="40" spans="1:6" x14ac:dyDescent="0.25">
      <c r="A40" s="9"/>
      <c r="B40" s="9"/>
      <c r="C40" s="13">
        <f>IF($B40="","",SUMIFS(Najemnine!$D$2:$D$200,Najemnine!$A$2:$A$200,$A40,Najemnine!$B$2:$B$200,$B40))</f>
      </c>
      <c r="D40" s="13">
        <f>IF($B40="","",SUMIFS(Stroski!$J$2:$J$200,Stroski!$A$2:$A$200,$A40,Stroski!$C$2:$C$200,$B40))</f>
      </c>
      <c r="E40" s="17">
        <f>IF($B40="","",$C40+$D40)</f>
      </c>
      <c r="F40" s="14">
        <f>IF($B40="","",TEXT(DATE(Nastavitve!$B$2,$A40,1),"mmmm yyyy"))</f>
      </c>
    </row>
    <row r="41" spans="1:6" x14ac:dyDescent="0.25">
      <c r="A41" s="9"/>
      <c r="B41" s="9"/>
      <c r="C41" s="13">
        <f>IF($B41="","",SUMIFS(Najemnine!$D$2:$D$200,Najemnine!$A$2:$A$200,$A41,Najemnine!$B$2:$B$200,$B41))</f>
      </c>
      <c r="D41" s="13">
        <f>IF($B41="","",SUMIFS(Stroski!$J$2:$J$200,Stroski!$A$2:$A$200,$A41,Stroski!$C$2:$C$200,$B41))</f>
      </c>
      <c r="E41" s="17">
        <f>IF($B41="","",$C41+$D41)</f>
      </c>
      <c r="F41" s="14">
        <f>IF($B41="","",TEXT(DATE(Nastavitve!$B$2,$A41,1),"mmmm yyyy"))</f>
      </c>
    </row>
    <row r="42" spans="1:6" x14ac:dyDescent="0.25">
      <c r="A42" s="9"/>
      <c r="B42" s="9"/>
      <c r="C42" s="13">
        <f>IF($B42="","",SUMIFS(Najemnine!$D$2:$D$200,Najemnine!$A$2:$A$200,$A42,Najemnine!$B$2:$B$200,$B42))</f>
      </c>
      <c r="D42" s="13">
        <f>IF($B42="","",SUMIFS(Stroski!$J$2:$J$200,Stroski!$A$2:$A$200,$A42,Stroski!$C$2:$C$200,$B42))</f>
      </c>
      <c r="E42" s="17">
        <f>IF($B42="","",$C42+$D42)</f>
      </c>
      <c r="F42" s="14">
        <f>IF($B42="","",TEXT(DATE(Nastavitve!$B$2,$A42,1),"mmmm yyyy"))</f>
      </c>
    </row>
    <row r="43" spans="1:6" x14ac:dyDescent="0.25">
      <c r="A43" s="9"/>
      <c r="B43" s="9"/>
      <c r="C43" s="13">
        <f>IF($B43="","",SUMIFS(Najemnine!$D$2:$D$200,Najemnine!$A$2:$A$200,$A43,Najemnine!$B$2:$B$200,$B43))</f>
      </c>
      <c r="D43" s="13">
        <f>IF($B43="","",SUMIFS(Stroski!$J$2:$J$200,Stroski!$A$2:$A$200,$A43,Stroski!$C$2:$C$200,$B43))</f>
      </c>
      <c r="E43" s="17">
        <f>IF($B43="","",$C43+$D43)</f>
      </c>
      <c r="F43" s="14">
        <f>IF($B43="","",TEXT(DATE(Nastavitve!$B$2,$A43,1),"mmmm yyyy"))</f>
      </c>
    </row>
    <row r="44" spans="1:6" x14ac:dyDescent="0.25">
      <c r="A44" s="9"/>
      <c r="B44" s="9"/>
      <c r="C44" s="13">
        <f>IF($B44="","",SUMIFS(Najemnine!$D$2:$D$200,Najemnine!$A$2:$A$200,$A44,Najemnine!$B$2:$B$200,$B44))</f>
      </c>
      <c r="D44" s="13">
        <f>IF($B44="","",SUMIFS(Stroski!$J$2:$J$200,Stroski!$A$2:$A$200,$A44,Stroski!$C$2:$C$200,$B44))</f>
      </c>
      <c r="E44" s="17">
        <f>IF($B44="","",$C44+$D44)</f>
      </c>
      <c r="F44" s="14">
        <f>IF($B44="","",TEXT(DATE(Nastavitve!$B$2,$A44,1),"mmmm yyyy"))</f>
      </c>
    </row>
    <row r="45" spans="1:6" x14ac:dyDescent="0.25">
      <c r="A45" s="9"/>
      <c r="B45" s="9"/>
      <c r="C45" s="13">
        <f>IF($B45="","",SUMIFS(Najemnine!$D$2:$D$200,Najemnine!$A$2:$A$200,$A45,Najemnine!$B$2:$B$200,$B45))</f>
      </c>
      <c r="D45" s="13">
        <f>IF($B45="","",SUMIFS(Stroski!$J$2:$J$200,Stroski!$A$2:$A$200,$A45,Stroski!$C$2:$C$200,$B45))</f>
      </c>
      <c r="E45" s="17">
        <f>IF($B45="","",$C45+$D45)</f>
      </c>
      <c r="F45" s="14">
        <f>IF($B45="","",TEXT(DATE(Nastavitve!$B$2,$A45,1),"mmmm yyyy"))</f>
      </c>
    </row>
    <row r="46" spans="1:6" x14ac:dyDescent="0.25">
      <c r="A46" s="9"/>
      <c r="B46" s="9"/>
      <c r="C46" s="13">
        <f>IF($B46="","",SUMIFS(Najemnine!$D$2:$D$200,Najemnine!$A$2:$A$200,$A46,Najemnine!$B$2:$B$200,$B46))</f>
      </c>
      <c r="D46" s="13">
        <f>IF($B46="","",SUMIFS(Stroski!$J$2:$J$200,Stroski!$A$2:$A$200,$A46,Stroski!$C$2:$C$200,$B46))</f>
      </c>
      <c r="E46" s="17">
        <f>IF($B46="","",$C46+$D46)</f>
      </c>
      <c r="F46" s="14">
        <f>IF($B46="","",TEXT(DATE(Nastavitve!$B$2,$A46,1),"mmmm yyyy"))</f>
      </c>
    </row>
    <row r="47" spans="1:6" x14ac:dyDescent="0.25">
      <c r="A47" s="9"/>
      <c r="B47" s="9"/>
      <c r="C47" s="13">
        <f>IF($B47="","",SUMIFS(Najemnine!$D$2:$D$200,Najemnine!$A$2:$A$200,$A47,Najemnine!$B$2:$B$200,$B47))</f>
      </c>
      <c r="D47" s="13">
        <f>IF($B47="","",SUMIFS(Stroski!$J$2:$J$200,Stroski!$A$2:$A$200,$A47,Stroski!$C$2:$C$200,$B47))</f>
      </c>
      <c r="E47" s="17">
        <f>IF($B47="","",$C47+$D47)</f>
      </c>
      <c r="F47" s="14">
        <f>IF($B47="","",TEXT(DATE(Nastavitve!$B$2,$A47,1),"mmmm yyyy"))</f>
      </c>
    </row>
    <row r="48" spans="1:6" x14ac:dyDescent="0.25">
      <c r="A48" s="9"/>
      <c r="B48" s="9"/>
      <c r="C48" s="13">
        <f>IF($B48="","",SUMIFS(Najemnine!$D$2:$D$200,Najemnine!$A$2:$A$200,$A48,Najemnine!$B$2:$B$200,$B48))</f>
      </c>
      <c r="D48" s="13">
        <f>IF($B48="","",SUMIFS(Stroski!$J$2:$J$200,Stroski!$A$2:$A$200,$A48,Stroski!$C$2:$C$200,$B48))</f>
      </c>
      <c r="E48" s="17">
        <f>IF($B48="","",$C48+$D48)</f>
      </c>
      <c r="F48" s="14">
        <f>IF($B48="","",TEXT(DATE(Nastavitve!$B$2,$A48,1),"mmmm yyyy"))</f>
      </c>
    </row>
    <row r="49" spans="1:6" x14ac:dyDescent="0.25">
      <c r="A49" s="9"/>
      <c r="B49" s="9"/>
      <c r="C49" s="13">
        <f>IF($B49="","",SUMIFS(Najemnine!$D$2:$D$200,Najemnine!$A$2:$A$200,$A49,Najemnine!$B$2:$B$200,$B49))</f>
      </c>
      <c r="D49" s="13">
        <f>IF($B49="","",SUMIFS(Stroski!$J$2:$J$200,Stroski!$A$2:$A$200,$A49,Stroski!$C$2:$C$200,$B49))</f>
      </c>
      <c r="E49" s="17">
        <f>IF($B49="","",$C49+$D49)</f>
      </c>
      <c r="F49" s="14">
        <f>IF($B49="","",TEXT(DATE(Nastavitve!$B$2,$A49,1),"mmmm yyyy"))</f>
      </c>
    </row>
    <row r="50" spans="1:6" x14ac:dyDescent="0.25">
      <c r="A50" s="9"/>
      <c r="B50" s="9"/>
      <c r="C50" s="13">
        <f>IF($B50="","",SUMIFS(Najemnine!$D$2:$D$200,Najemnine!$A$2:$A$200,$A50,Najemnine!$B$2:$B$200,$B50))</f>
      </c>
      <c r="D50" s="13">
        <f>IF($B50="","",SUMIFS(Stroski!$J$2:$J$200,Stroski!$A$2:$A$200,$A50,Stroski!$C$2:$C$200,$B50))</f>
      </c>
      <c r="E50" s="17">
        <f>IF($B50="","",$C50+$D50)</f>
      </c>
      <c r="F50" s="14">
        <f>IF($B50="","",TEXT(DATE(Nastavitve!$B$2,$A50,1),"mmmm yyyy"))</f>
      </c>
    </row>
    <row r="51" spans="1:6" x14ac:dyDescent="0.25">
      <c r="A51" s="9"/>
      <c r="B51" s="9"/>
      <c r="C51" s="13">
        <f>IF($B51="","",SUMIFS(Najemnine!$D$2:$D$200,Najemnine!$A$2:$A$200,$A51,Najemnine!$B$2:$B$200,$B51))</f>
      </c>
      <c r="D51" s="13">
        <f>IF($B51="","",SUMIFS(Stroski!$J$2:$J$200,Stroski!$A$2:$A$200,$A51,Stroski!$C$2:$C$200,$B51))</f>
      </c>
      <c r="E51" s="17">
        <f>IF($B51="","",$C51+$D51)</f>
      </c>
      <c r="F51" s="14">
        <f>IF($B51="","",TEXT(DATE(Nastavitve!$B$2,$A51,1),"mmmm yyyy"))</f>
      </c>
    </row>
    <row r="52" spans="1:6" x14ac:dyDescent="0.25">
      <c r="A52" s="9"/>
      <c r="B52" s="9"/>
      <c r="C52" s="13">
        <f>IF($B52="","",SUMIFS(Najemnine!$D$2:$D$200,Najemnine!$A$2:$A$200,$A52,Najemnine!$B$2:$B$200,$B52))</f>
      </c>
      <c r="D52" s="13">
        <f>IF($B52="","",SUMIFS(Stroski!$J$2:$J$200,Stroski!$A$2:$A$200,$A52,Stroski!$C$2:$C$200,$B52))</f>
      </c>
      <c r="E52" s="17">
        <f>IF($B52="","",$C52+$D52)</f>
      </c>
      <c r="F52" s="14">
        <f>IF($B52="","",TEXT(DATE(Nastavitve!$B$2,$A52,1),"mmmm yyyy"))</f>
      </c>
    </row>
    <row r="53" spans="1:6" x14ac:dyDescent="0.25">
      <c r="A53" s="9"/>
      <c r="B53" s="9"/>
      <c r="C53" s="13">
        <f>IF($B53="","",SUMIFS(Najemnine!$D$2:$D$200,Najemnine!$A$2:$A$200,$A53,Najemnine!$B$2:$B$200,$B53))</f>
      </c>
      <c r="D53" s="13">
        <f>IF($B53="","",SUMIFS(Stroski!$J$2:$J$200,Stroski!$A$2:$A$200,$A53,Stroski!$C$2:$C$200,$B53))</f>
      </c>
      <c r="E53" s="17">
        <f>IF($B53="","",$C53+$D53)</f>
      </c>
      <c r="F53" s="14">
        <f>IF($B53="","",TEXT(DATE(Nastavitve!$B$2,$A53,1),"mmmm yyyy"))</f>
      </c>
    </row>
    <row r="54" spans="1:6" x14ac:dyDescent="0.25">
      <c r="A54" s="9"/>
      <c r="B54" s="9"/>
      <c r="C54" s="13">
        <f>IF($B54="","",SUMIFS(Najemnine!$D$2:$D$200,Najemnine!$A$2:$A$200,$A54,Najemnine!$B$2:$B$200,$B54))</f>
      </c>
      <c r="D54" s="13">
        <f>IF($B54="","",SUMIFS(Stroski!$J$2:$J$200,Stroski!$A$2:$A$200,$A54,Stroski!$C$2:$C$200,$B54))</f>
      </c>
      <c r="E54" s="17">
        <f>IF($B54="","",$C54+$D54)</f>
      </c>
      <c r="F54" s="14">
        <f>IF($B54="","",TEXT(DATE(Nastavitve!$B$2,$A54,1),"mmmm yyyy"))</f>
      </c>
    </row>
    <row r="55" spans="1:6" x14ac:dyDescent="0.25">
      <c r="A55" s="9"/>
      <c r="B55" s="9"/>
      <c r="C55" s="13">
        <f>IF($B55="","",SUMIFS(Najemnine!$D$2:$D$200,Najemnine!$A$2:$A$200,$A55,Najemnine!$B$2:$B$200,$B55))</f>
      </c>
      <c r="D55" s="13">
        <f>IF($B55="","",SUMIFS(Stroski!$J$2:$J$200,Stroski!$A$2:$A$200,$A55,Stroski!$C$2:$C$200,$B55))</f>
      </c>
      <c r="E55" s="17">
        <f>IF($B55="","",$C55+$D55)</f>
      </c>
      <c r="F55" s="14">
        <f>IF($B55="","",TEXT(DATE(Nastavitve!$B$2,$A55,1),"mmmm yyyy"))</f>
      </c>
    </row>
    <row r="56" spans="1:6" x14ac:dyDescent="0.25">
      <c r="A56" s="9"/>
      <c r="B56" s="9"/>
      <c r="C56" s="13">
        <f>IF($B56="","",SUMIFS(Najemnine!$D$2:$D$200,Najemnine!$A$2:$A$200,$A56,Najemnine!$B$2:$B$200,$B56))</f>
      </c>
      <c r="D56" s="13">
        <f>IF($B56="","",SUMIFS(Stroski!$J$2:$J$200,Stroski!$A$2:$A$200,$A56,Stroski!$C$2:$C$200,$B56))</f>
      </c>
      <c r="E56" s="17">
        <f>IF($B56="","",$C56+$D56)</f>
      </c>
      <c r="F56" s="14">
        <f>IF($B56="","",TEXT(DATE(Nastavitve!$B$2,$A56,1),"mmmm yyyy"))</f>
      </c>
    </row>
    <row r="57" spans="1:6" x14ac:dyDescent="0.25">
      <c r="A57" s="9"/>
      <c r="B57" s="9"/>
      <c r="C57" s="13">
        <f>IF($B57="","",SUMIFS(Najemnine!$D$2:$D$200,Najemnine!$A$2:$A$200,$A57,Najemnine!$B$2:$B$200,$B57))</f>
      </c>
      <c r="D57" s="13">
        <f>IF($B57="","",SUMIFS(Stroski!$J$2:$J$200,Stroski!$A$2:$A$200,$A57,Stroski!$C$2:$C$200,$B57))</f>
      </c>
      <c r="E57" s="17">
        <f>IF($B57="","",$C57+$D57)</f>
      </c>
      <c r="F57" s="14">
        <f>IF($B57="","",TEXT(DATE(Nastavitve!$B$2,$A57,1),"mmmm yyyy"))</f>
      </c>
    </row>
    <row r="58" spans="1:6" x14ac:dyDescent="0.25">
      <c r="A58" s="9"/>
      <c r="B58" s="9"/>
      <c r="C58" s="13">
        <f>IF($B58="","",SUMIFS(Najemnine!$D$2:$D$200,Najemnine!$A$2:$A$200,$A58,Najemnine!$B$2:$B$200,$B58))</f>
      </c>
      <c r="D58" s="13">
        <f>IF($B58="","",SUMIFS(Stroski!$J$2:$J$200,Stroski!$A$2:$A$200,$A58,Stroski!$C$2:$C$200,$B58))</f>
      </c>
      <c r="E58" s="17">
        <f>IF($B58="","",$C58+$D58)</f>
      </c>
      <c r="F58" s="14">
        <f>IF($B58="","",TEXT(DATE(Nastavitve!$B$2,$A58,1),"mmmm yyyy"))</f>
      </c>
    </row>
    <row r="59" spans="1:6" x14ac:dyDescent="0.25">
      <c r="A59" s="9"/>
      <c r="B59" s="9"/>
      <c r="C59" s="13">
        <f>IF($B59="","",SUMIFS(Najemnine!$D$2:$D$200,Najemnine!$A$2:$A$200,$A59,Najemnine!$B$2:$B$200,$B59))</f>
      </c>
      <c r="D59" s="13">
        <f>IF($B59="","",SUMIFS(Stroski!$J$2:$J$200,Stroski!$A$2:$A$200,$A59,Stroski!$C$2:$C$200,$B59))</f>
      </c>
      <c r="E59" s="17">
        <f>IF($B59="","",$C59+$D59)</f>
      </c>
      <c r="F59" s="14">
        <f>IF($B59="","",TEXT(DATE(Nastavitve!$B$2,$A59,1),"mmmm yyyy"))</f>
      </c>
    </row>
    <row r="60" spans="1:6" x14ac:dyDescent="0.25">
      <c r="A60" s="9"/>
      <c r="B60" s="9"/>
      <c r="C60" s="13">
        <f>IF($B60="","",SUMIFS(Najemnine!$D$2:$D$200,Najemnine!$A$2:$A$200,$A60,Najemnine!$B$2:$B$200,$B60))</f>
      </c>
      <c r="D60" s="13">
        <f>IF($B60="","",SUMIFS(Stroski!$J$2:$J$200,Stroski!$A$2:$A$200,$A60,Stroski!$C$2:$C$200,$B60))</f>
      </c>
      <c r="E60" s="17">
        <f>IF($B60="","",$C60+$D60)</f>
      </c>
      <c r="F60" s="14">
        <f>IF($B60="","",TEXT(DATE(Nastavitve!$B$2,$A60,1),"mmmm yyyy"))</f>
      </c>
    </row>
    <row r="61" spans="1:6" x14ac:dyDescent="0.25">
      <c r="A61" s="9"/>
      <c r="B61" s="9"/>
      <c r="C61" s="13">
        <f>IF($B61="","",SUMIFS(Najemnine!$D$2:$D$200,Najemnine!$A$2:$A$200,$A61,Najemnine!$B$2:$B$200,$B61))</f>
      </c>
      <c r="D61" s="13">
        <f>IF($B61="","",SUMIFS(Stroski!$J$2:$J$200,Stroski!$A$2:$A$200,$A61,Stroski!$C$2:$C$200,$B61))</f>
      </c>
      <c r="E61" s="17">
        <f>IF($B61="","",$C61+$D61)</f>
      </c>
      <c r="F61" s="14">
        <f>IF($B61="","",TEXT(DATE(Nastavitve!$B$2,$A61,1),"mmmm yyyy"))</f>
      </c>
    </row>
    <row r="62" spans="1:6" x14ac:dyDescent="0.25">
      <c r="A62" s="9"/>
      <c r="B62" s="9"/>
      <c r="C62" s="13">
        <f>IF($B62="","",SUMIFS(Najemnine!$D$2:$D$200,Najemnine!$A$2:$A$200,$A62,Najemnine!$B$2:$B$200,$B62))</f>
      </c>
      <c r="D62" s="13">
        <f>IF($B62="","",SUMIFS(Stroski!$J$2:$J$200,Stroski!$A$2:$A$200,$A62,Stroski!$C$2:$C$200,$B62))</f>
      </c>
      <c r="E62" s="17">
        <f>IF($B62="","",$C62+$D62)</f>
      </c>
      <c r="F62" s="14">
        <f>IF($B62="","",TEXT(DATE(Nastavitve!$B$2,$A62,1),"mmmm yyyy"))</f>
      </c>
    </row>
    <row r="63" spans="1:6" x14ac:dyDescent="0.25">
      <c r="A63" s="9"/>
      <c r="B63" s="9"/>
      <c r="C63" s="13">
        <f>IF($B63="","",SUMIFS(Najemnine!$D$2:$D$200,Najemnine!$A$2:$A$200,$A63,Najemnine!$B$2:$B$200,$B63))</f>
      </c>
      <c r="D63" s="13">
        <f>IF($B63="","",SUMIFS(Stroski!$J$2:$J$200,Stroski!$A$2:$A$200,$A63,Stroski!$C$2:$C$200,$B63))</f>
      </c>
      <c r="E63" s="17">
        <f>IF($B63="","",$C63+$D63)</f>
      </c>
      <c r="F63" s="14">
        <f>IF($B63="","",TEXT(DATE(Nastavitve!$B$2,$A63,1),"mmmm yyyy"))</f>
      </c>
    </row>
    <row r="64" spans="1:6" x14ac:dyDescent="0.25">
      <c r="A64" s="9"/>
      <c r="B64" s="9"/>
      <c r="C64" s="13">
        <f>IF($B64="","",SUMIFS(Najemnine!$D$2:$D$200,Najemnine!$A$2:$A$200,$A64,Najemnine!$B$2:$B$200,$B64))</f>
      </c>
      <c r="D64" s="13">
        <f>IF($B64="","",SUMIFS(Stroski!$J$2:$J$200,Stroski!$A$2:$A$200,$A64,Stroski!$C$2:$C$200,$B64))</f>
      </c>
      <c r="E64" s="17">
        <f>IF($B64="","",$C64+$D64)</f>
      </c>
      <c r="F64" s="14">
        <f>IF($B64="","",TEXT(DATE(Nastavitve!$B$2,$A64,1),"mmmm yyyy"))</f>
      </c>
    </row>
    <row r="65" spans="1:6" x14ac:dyDescent="0.25">
      <c r="A65" s="9"/>
      <c r="B65" s="9"/>
      <c r="C65" s="13">
        <f>IF($B65="","",SUMIFS(Najemnine!$D$2:$D$200,Najemnine!$A$2:$A$200,$A65,Najemnine!$B$2:$B$200,$B65))</f>
      </c>
      <c r="D65" s="13">
        <f>IF($B65="","",SUMIFS(Stroski!$J$2:$J$200,Stroski!$A$2:$A$200,$A65,Stroski!$C$2:$C$200,$B65))</f>
      </c>
      <c r="E65" s="17">
        <f>IF($B65="","",$C65+$D65)</f>
      </c>
      <c r="F65" s="14">
        <f>IF($B65="","",TEXT(DATE(Nastavitve!$B$2,$A65,1),"mmmm yyyy"))</f>
      </c>
    </row>
    <row r="66" spans="1:6" x14ac:dyDescent="0.25">
      <c r="A66" s="9"/>
      <c r="B66" s="9"/>
      <c r="C66" s="13">
        <f>IF($B66="","",SUMIFS(Najemnine!$D$2:$D$200,Najemnine!$A$2:$A$200,$A66,Najemnine!$B$2:$B$200,$B66))</f>
      </c>
      <c r="D66" s="13">
        <f>IF($B66="","",SUMIFS(Stroski!$J$2:$J$200,Stroski!$A$2:$A$200,$A66,Stroski!$C$2:$C$200,$B66))</f>
      </c>
      <c r="E66" s="17">
        <f>IF($B66="","",$C66+$D66)</f>
      </c>
      <c r="F66" s="14">
        <f>IF($B66="","",TEXT(DATE(Nastavitve!$B$2,$A66,1),"mmmm yyyy"))</f>
      </c>
    </row>
    <row r="67" spans="1:6" x14ac:dyDescent="0.25">
      <c r="A67" s="9"/>
      <c r="B67" s="9"/>
      <c r="C67" s="13">
        <f>IF($B67="","",SUMIFS(Najemnine!$D$2:$D$200,Najemnine!$A$2:$A$200,$A67,Najemnine!$B$2:$B$200,$B67))</f>
      </c>
      <c r="D67" s="13">
        <f>IF($B67="","",SUMIFS(Stroski!$J$2:$J$200,Stroski!$A$2:$A$200,$A67,Stroski!$C$2:$C$200,$B67))</f>
      </c>
      <c r="E67" s="17">
        <f>IF($B67="","",$C67+$D67)</f>
      </c>
      <c r="F67" s="14">
        <f>IF($B67="","",TEXT(DATE(Nastavitve!$B$2,$A67,1),"mmmm yyyy"))</f>
      </c>
    </row>
    <row r="68" spans="1:6" x14ac:dyDescent="0.25">
      <c r="A68" s="9"/>
      <c r="B68" s="9"/>
      <c r="C68" s="13">
        <f>IF($B68="","",SUMIFS(Najemnine!$D$2:$D$200,Najemnine!$A$2:$A$200,$A68,Najemnine!$B$2:$B$200,$B68))</f>
      </c>
      <c r="D68" s="13">
        <f>IF($B68="","",SUMIFS(Stroski!$J$2:$J$200,Stroski!$A$2:$A$200,$A68,Stroski!$C$2:$C$200,$B68))</f>
      </c>
      <c r="E68" s="17">
        <f>IF($B68="","",$C68+$D68)</f>
      </c>
      <c r="F68" s="14">
        <f>IF($B68="","",TEXT(DATE(Nastavitve!$B$2,$A68,1),"mmmm yyyy"))</f>
      </c>
    </row>
    <row r="69" spans="1:6" x14ac:dyDescent="0.25">
      <c r="A69" s="9"/>
      <c r="B69" s="9"/>
      <c r="C69" s="13">
        <f>IF($B69="","",SUMIFS(Najemnine!$D$2:$D$200,Najemnine!$A$2:$A$200,$A69,Najemnine!$B$2:$B$200,$B69))</f>
      </c>
      <c r="D69" s="13">
        <f>IF($B69="","",SUMIFS(Stroski!$J$2:$J$200,Stroski!$A$2:$A$200,$A69,Stroski!$C$2:$C$200,$B69))</f>
      </c>
      <c r="E69" s="17">
        <f>IF($B69="","",$C69+$D69)</f>
      </c>
      <c r="F69" s="14">
        <f>IF($B69="","",TEXT(DATE(Nastavitve!$B$2,$A69,1),"mmmm yyyy"))</f>
      </c>
    </row>
    <row r="70" spans="1:6" x14ac:dyDescent="0.25">
      <c r="A70" s="9"/>
      <c r="B70" s="9"/>
      <c r="C70" s="13">
        <f>IF($B70="","",SUMIFS(Najemnine!$D$2:$D$200,Najemnine!$A$2:$A$200,$A70,Najemnine!$B$2:$B$200,$B70))</f>
      </c>
      <c r="D70" s="13">
        <f>IF($B70="","",SUMIFS(Stroski!$J$2:$J$200,Stroski!$A$2:$A$200,$A70,Stroski!$C$2:$C$200,$B70))</f>
      </c>
      <c r="E70" s="17">
        <f>IF($B70="","",$C70+$D70)</f>
      </c>
      <c r="F70" s="14">
        <f>IF($B70="","",TEXT(DATE(Nastavitve!$B$2,$A70,1),"mmmm yyyy"))</f>
      </c>
    </row>
    <row r="71" spans="1:6" x14ac:dyDescent="0.25">
      <c r="A71" s="9"/>
      <c r="B71" s="9"/>
      <c r="C71" s="13">
        <f>IF($B71="","",SUMIFS(Najemnine!$D$2:$D$200,Najemnine!$A$2:$A$200,$A71,Najemnine!$B$2:$B$200,$B71))</f>
      </c>
      <c r="D71" s="13">
        <f>IF($B71="","",SUMIFS(Stroski!$J$2:$J$200,Stroski!$A$2:$A$200,$A71,Stroski!$C$2:$C$200,$B71))</f>
      </c>
      <c r="E71" s="17">
        <f>IF($B71="","",$C71+$D71)</f>
      </c>
      <c r="F71" s="14">
        <f>IF($B71="","",TEXT(DATE(Nastavitve!$B$2,$A71,1),"mmmm yyyy"))</f>
      </c>
    </row>
    <row r="72" spans="1:6" x14ac:dyDescent="0.25">
      <c r="A72" s="9"/>
      <c r="B72" s="9"/>
      <c r="C72" s="13">
        <f>IF($B72="","",SUMIFS(Najemnine!$D$2:$D$200,Najemnine!$A$2:$A$200,$A72,Najemnine!$B$2:$B$200,$B72))</f>
      </c>
      <c r="D72" s="13">
        <f>IF($B72="","",SUMIFS(Stroski!$J$2:$J$200,Stroski!$A$2:$A$200,$A72,Stroski!$C$2:$C$200,$B72))</f>
      </c>
      <c r="E72" s="17">
        <f>IF($B72="","",$C72+$D72)</f>
      </c>
      <c r="F72" s="14">
        <f>IF($B72="","",TEXT(DATE(Nastavitve!$B$2,$A72,1),"mmmm yyyy"))</f>
      </c>
    </row>
    <row r="73" spans="1:6" x14ac:dyDescent="0.25">
      <c r="A73" s="9"/>
      <c r="B73" s="9"/>
      <c r="C73" s="13">
        <f>IF($B73="","",SUMIFS(Najemnine!$D$2:$D$200,Najemnine!$A$2:$A$200,$A73,Najemnine!$B$2:$B$200,$B73))</f>
      </c>
      <c r="D73" s="13">
        <f>IF($B73="","",SUMIFS(Stroski!$J$2:$J$200,Stroski!$A$2:$A$200,$A73,Stroski!$C$2:$C$200,$B73))</f>
      </c>
      <c r="E73" s="17">
        <f>IF($B73="","",$C73+$D73)</f>
      </c>
      <c r="F73" s="14">
        <f>IF($B73="","",TEXT(DATE(Nastavitve!$B$2,$A73,1),"mmmm yyyy"))</f>
      </c>
    </row>
    <row r="74" spans="1:6" x14ac:dyDescent="0.25">
      <c r="A74" s="9"/>
      <c r="B74" s="9"/>
      <c r="C74" s="13">
        <f>IF($B74="","",SUMIFS(Najemnine!$D$2:$D$200,Najemnine!$A$2:$A$200,$A74,Najemnine!$B$2:$B$200,$B74))</f>
      </c>
      <c r="D74" s="13">
        <f>IF($B74="","",SUMIFS(Stroski!$J$2:$J$200,Stroski!$A$2:$A$200,$A74,Stroski!$C$2:$C$200,$B74))</f>
      </c>
      <c r="E74" s="17">
        <f>IF($B74="","",$C74+$D74)</f>
      </c>
      <c r="F74" s="14">
        <f>IF($B74="","",TEXT(DATE(Nastavitve!$B$2,$A74,1),"mmmm yyyy"))</f>
      </c>
    </row>
    <row r="75" spans="1:6" x14ac:dyDescent="0.25">
      <c r="A75" s="9"/>
      <c r="B75" s="9"/>
      <c r="C75" s="13">
        <f>IF($B75="","",SUMIFS(Najemnine!$D$2:$D$200,Najemnine!$A$2:$A$200,$A75,Najemnine!$B$2:$B$200,$B75))</f>
      </c>
      <c r="D75" s="13">
        <f>IF($B75="","",SUMIFS(Stroski!$J$2:$J$200,Stroski!$A$2:$A$200,$A75,Stroski!$C$2:$C$200,$B75))</f>
      </c>
      <c r="E75" s="17">
        <f>IF($B75="","",$C75+$D75)</f>
      </c>
      <c r="F75" s="14">
        <f>IF($B75="","",TEXT(DATE(Nastavitve!$B$2,$A75,1),"mmmm yyyy"))</f>
      </c>
    </row>
    <row r="76" spans="1:6" x14ac:dyDescent="0.25">
      <c r="A76" s="9"/>
      <c r="B76" s="9"/>
      <c r="C76" s="13">
        <f>IF($B76="","",SUMIFS(Najemnine!$D$2:$D$200,Najemnine!$A$2:$A$200,$A76,Najemnine!$B$2:$B$200,$B76))</f>
      </c>
      <c r="D76" s="13">
        <f>IF($B76="","",SUMIFS(Stroski!$J$2:$J$200,Stroski!$A$2:$A$200,$A76,Stroski!$C$2:$C$200,$B76))</f>
      </c>
      <c r="E76" s="17">
        <f>IF($B76="","",$C76+$D76)</f>
      </c>
      <c r="F76" s="14">
        <f>IF($B76="","",TEXT(DATE(Nastavitve!$B$2,$A76,1),"mmmm yyyy"))</f>
      </c>
    </row>
    <row r="77" spans="1:6" x14ac:dyDescent="0.25">
      <c r="A77" s="9"/>
      <c r="B77" s="9"/>
      <c r="C77" s="13">
        <f>IF($B77="","",SUMIFS(Najemnine!$D$2:$D$200,Najemnine!$A$2:$A$200,$A77,Najemnine!$B$2:$B$200,$B77))</f>
      </c>
      <c r="D77" s="13">
        <f>IF($B77="","",SUMIFS(Stroski!$J$2:$J$200,Stroski!$A$2:$A$200,$A77,Stroski!$C$2:$C$200,$B77))</f>
      </c>
      <c r="E77" s="17">
        <f>IF($B77="","",$C77+$D77)</f>
      </c>
      <c r="F77" s="14">
        <f>IF($B77="","",TEXT(DATE(Nastavitve!$B$2,$A77,1),"mmmm yyyy"))</f>
      </c>
    </row>
    <row r="78" spans="1:6" x14ac:dyDescent="0.25">
      <c r="A78" s="9"/>
      <c r="B78" s="9"/>
      <c r="C78" s="13">
        <f>IF($B78="","",SUMIFS(Najemnine!$D$2:$D$200,Najemnine!$A$2:$A$200,$A78,Najemnine!$B$2:$B$200,$B78))</f>
      </c>
      <c r="D78" s="13">
        <f>IF($B78="","",SUMIFS(Stroski!$J$2:$J$200,Stroski!$A$2:$A$200,$A78,Stroski!$C$2:$C$200,$B78))</f>
      </c>
      <c r="E78" s="17">
        <f>IF($B78="","",$C78+$D78)</f>
      </c>
      <c r="F78" s="14">
        <f>IF($B78="","",TEXT(DATE(Nastavitve!$B$2,$A78,1),"mmmm yyyy"))</f>
      </c>
    </row>
    <row r="79" spans="1:6" x14ac:dyDescent="0.25">
      <c r="A79" s="9"/>
      <c r="B79" s="9"/>
      <c r="C79" s="13">
        <f>IF($B79="","",SUMIFS(Najemnine!$D$2:$D$200,Najemnine!$A$2:$A$200,$A79,Najemnine!$B$2:$B$200,$B79))</f>
      </c>
      <c r="D79" s="13">
        <f>IF($B79="","",SUMIFS(Stroski!$J$2:$J$200,Stroski!$A$2:$A$200,$A79,Stroski!$C$2:$C$200,$B79))</f>
      </c>
      <c r="E79" s="17">
        <f>IF($B79="","",$C79+$D79)</f>
      </c>
      <c r="F79" s="14">
        <f>IF($B79="","",TEXT(DATE(Nastavitve!$B$2,$A79,1),"mmmm yyyy"))</f>
      </c>
    </row>
    <row r="80" spans="1:6" x14ac:dyDescent="0.25">
      <c r="A80" s="9"/>
      <c r="B80" s="9"/>
      <c r="C80" s="13">
        <f>IF($B80="","",SUMIFS(Najemnine!$D$2:$D$200,Najemnine!$A$2:$A$200,$A80,Najemnine!$B$2:$B$200,$B80))</f>
      </c>
      <c r="D80" s="13">
        <f>IF($B80="","",SUMIFS(Stroski!$J$2:$J$200,Stroski!$A$2:$A$200,$A80,Stroski!$C$2:$C$200,$B80))</f>
      </c>
      <c r="E80" s="17">
        <f>IF($B80="","",$C80+$D80)</f>
      </c>
      <c r="F80" s="14">
        <f>IF($B80="","",TEXT(DATE(Nastavitve!$B$2,$A80,1),"mmmm yyyy"))</f>
      </c>
    </row>
    <row r="81" spans="1:6" x14ac:dyDescent="0.25">
      <c r="A81" s="9"/>
      <c r="B81" s="9"/>
      <c r="C81" s="13">
        <f>IF($B81="","",SUMIFS(Najemnine!$D$2:$D$200,Najemnine!$A$2:$A$200,$A81,Najemnine!$B$2:$B$200,$B81))</f>
      </c>
      <c r="D81" s="13">
        <f>IF($B81="","",SUMIFS(Stroski!$J$2:$J$200,Stroski!$A$2:$A$200,$A81,Stroski!$C$2:$C$200,$B81))</f>
      </c>
      <c r="E81" s="17">
        <f>IF($B81="","",$C81+$D81)</f>
      </c>
      <c r="F81" s="14">
        <f>IF($B81="","",TEXT(DATE(Nastavitve!$B$2,$A81,1),"mmmm yyyy"))</f>
      </c>
    </row>
    <row r="82" spans="1:6" x14ac:dyDescent="0.25">
      <c r="A82" s="9"/>
      <c r="B82" s="9"/>
      <c r="C82" s="13">
        <f>IF($B82="","",SUMIFS(Najemnine!$D$2:$D$200,Najemnine!$A$2:$A$200,$A82,Najemnine!$B$2:$B$200,$B82))</f>
      </c>
      <c r="D82" s="13">
        <f>IF($B82="","",SUMIFS(Stroski!$J$2:$J$200,Stroski!$A$2:$A$200,$A82,Stroski!$C$2:$C$200,$B82))</f>
      </c>
      <c r="E82" s="17">
        <f>IF($B82="","",$C82+$D82)</f>
      </c>
      <c r="F82" s="14">
        <f>IF($B82="","",TEXT(DATE(Nastavitve!$B$2,$A82,1),"mmmm yyyy"))</f>
      </c>
    </row>
    <row r="83" spans="1:6" x14ac:dyDescent="0.25">
      <c r="A83" s="9"/>
      <c r="B83" s="9"/>
      <c r="C83" s="13">
        <f>IF($B83="","",SUMIFS(Najemnine!$D$2:$D$200,Najemnine!$A$2:$A$200,$A83,Najemnine!$B$2:$B$200,$B83))</f>
      </c>
      <c r="D83" s="13">
        <f>IF($B83="","",SUMIFS(Stroski!$J$2:$J$200,Stroski!$A$2:$A$200,$A83,Stroski!$C$2:$C$200,$B83))</f>
      </c>
      <c r="E83" s="17">
        <f>IF($B83="","",$C83+$D83)</f>
      </c>
      <c r="F83" s="14">
        <f>IF($B83="","",TEXT(DATE(Nastavitve!$B$2,$A83,1),"mmmm yyyy"))</f>
      </c>
    </row>
    <row r="84" spans="1:6" x14ac:dyDescent="0.25">
      <c r="A84" s="9"/>
      <c r="B84" s="9"/>
      <c r="C84" s="13">
        <f>IF($B84="","",SUMIFS(Najemnine!$D$2:$D$200,Najemnine!$A$2:$A$200,$A84,Najemnine!$B$2:$B$200,$B84))</f>
      </c>
      <c r="D84" s="13">
        <f>IF($B84="","",SUMIFS(Stroski!$J$2:$J$200,Stroski!$A$2:$A$200,$A84,Stroski!$C$2:$C$200,$B84))</f>
      </c>
      <c r="E84" s="17">
        <f>IF($B84="","",$C84+$D84)</f>
      </c>
      <c r="F84" s="14">
        <f>IF($B84="","",TEXT(DATE(Nastavitve!$B$2,$A84,1),"mmmm yyyy"))</f>
      </c>
    </row>
    <row r="85" spans="1:6" x14ac:dyDescent="0.25">
      <c r="A85" s="9"/>
      <c r="B85" s="9"/>
      <c r="C85" s="13">
        <f>IF($B85="","",SUMIFS(Najemnine!$D$2:$D$200,Najemnine!$A$2:$A$200,$A85,Najemnine!$B$2:$B$200,$B85))</f>
      </c>
      <c r="D85" s="13">
        <f>IF($B85="","",SUMIFS(Stroski!$J$2:$J$200,Stroski!$A$2:$A$200,$A85,Stroski!$C$2:$C$200,$B85))</f>
      </c>
      <c r="E85" s="17">
        <f>IF($B85="","",$C85+$D85)</f>
      </c>
      <c r="F85" s="14">
        <f>IF($B85="","",TEXT(DATE(Nastavitve!$B$2,$A85,1),"mmmm yyyy"))</f>
      </c>
    </row>
    <row r="86" spans="1:6" x14ac:dyDescent="0.25">
      <c r="A86" s="9"/>
      <c r="B86" s="9"/>
      <c r="C86" s="13">
        <f>IF($B86="","",SUMIFS(Najemnine!$D$2:$D$200,Najemnine!$A$2:$A$200,$A86,Najemnine!$B$2:$B$200,$B86))</f>
      </c>
      <c r="D86" s="13">
        <f>IF($B86="","",SUMIFS(Stroski!$J$2:$J$200,Stroski!$A$2:$A$200,$A86,Stroski!$C$2:$C$200,$B86))</f>
      </c>
      <c r="E86" s="17">
        <f>IF($B86="","",$C86+$D86)</f>
      </c>
      <c r="F86" s="14">
        <f>IF($B86="","",TEXT(DATE(Nastavitve!$B$2,$A86,1),"mmmm yyyy"))</f>
      </c>
    </row>
    <row r="87" spans="1:6" x14ac:dyDescent="0.25">
      <c r="A87" s="9"/>
      <c r="B87" s="9"/>
      <c r="C87" s="13">
        <f>IF($B87="","",SUMIFS(Najemnine!$D$2:$D$200,Najemnine!$A$2:$A$200,$A87,Najemnine!$B$2:$B$200,$B87))</f>
      </c>
      <c r="D87" s="13">
        <f>IF($B87="","",SUMIFS(Stroski!$J$2:$J$200,Stroski!$A$2:$A$200,$A87,Stroski!$C$2:$C$200,$B87))</f>
      </c>
      <c r="E87" s="17">
        <f>IF($B87="","",$C87+$D87)</f>
      </c>
      <c r="F87" s="14">
        <f>IF($B87="","",TEXT(DATE(Nastavitve!$B$2,$A87,1),"mmmm yyyy"))</f>
      </c>
    </row>
    <row r="88" spans="1:6" x14ac:dyDescent="0.25">
      <c r="A88" s="9"/>
      <c r="B88" s="9"/>
      <c r="C88" s="13">
        <f>IF($B88="","",SUMIFS(Najemnine!$D$2:$D$200,Najemnine!$A$2:$A$200,$A88,Najemnine!$B$2:$B$200,$B88))</f>
      </c>
      <c r="D88" s="13">
        <f>IF($B88="","",SUMIFS(Stroski!$J$2:$J$200,Stroski!$A$2:$A$200,$A88,Stroski!$C$2:$C$200,$B88))</f>
      </c>
      <c r="E88" s="17">
        <f>IF($B88="","",$C88+$D88)</f>
      </c>
      <c r="F88" s="14">
        <f>IF($B88="","",TEXT(DATE(Nastavitve!$B$2,$A88,1),"mmmm yyyy"))</f>
      </c>
    </row>
    <row r="89" spans="1:6" x14ac:dyDescent="0.25">
      <c r="A89" s="9"/>
      <c r="B89" s="9"/>
      <c r="C89" s="13">
        <f>IF($B89="","",SUMIFS(Najemnine!$D$2:$D$200,Najemnine!$A$2:$A$200,$A89,Najemnine!$B$2:$B$200,$B89))</f>
      </c>
      <c r="D89" s="13">
        <f>IF($B89="","",SUMIFS(Stroski!$J$2:$J$200,Stroski!$A$2:$A$200,$A89,Stroski!$C$2:$C$200,$B89))</f>
      </c>
      <c r="E89" s="17">
        <f>IF($B89="","",$C89+$D89)</f>
      </c>
      <c r="F89" s="14">
        <f>IF($B89="","",TEXT(DATE(Nastavitve!$B$2,$A89,1),"mmmm yyyy"))</f>
      </c>
    </row>
    <row r="90" spans="1:6" x14ac:dyDescent="0.25">
      <c r="A90" s="9"/>
      <c r="B90" s="9"/>
      <c r="C90" s="13">
        <f>IF($B90="","",SUMIFS(Najemnine!$D$2:$D$200,Najemnine!$A$2:$A$200,$A90,Najemnine!$B$2:$B$200,$B90))</f>
      </c>
      <c r="D90" s="13">
        <f>IF($B90="","",SUMIFS(Stroski!$J$2:$J$200,Stroski!$A$2:$A$200,$A90,Stroski!$C$2:$C$200,$B90))</f>
      </c>
      <c r="E90" s="17">
        <f>IF($B90="","",$C90+$D90)</f>
      </c>
      <c r="F90" s="14">
        <f>IF($B90="","",TEXT(DATE(Nastavitve!$B$2,$A90,1),"mmmm yyyy"))</f>
      </c>
    </row>
    <row r="91" spans="1:6" x14ac:dyDescent="0.25">
      <c r="A91" s="9"/>
      <c r="B91" s="9"/>
      <c r="C91" s="13">
        <f>IF($B91="","",SUMIFS(Najemnine!$D$2:$D$200,Najemnine!$A$2:$A$200,$A91,Najemnine!$B$2:$B$200,$B91))</f>
      </c>
      <c r="D91" s="13">
        <f>IF($B91="","",SUMIFS(Stroski!$J$2:$J$200,Stroski!$A$2:$A$200,$A91,Stroski!$C$2:$C$200,$B91))</f>
      </c>
      <c r="E91" s="17">
        <f>IF($B91="","",$C91+$D91)</f>
      </c>
      <c r="F91" s="14">
        <f>IF($B91="","",TEXT(DATE(Nastavitve!$B$2,$A91,1),"mmmm yyyy"))</f>
      </c>
    </row>
    <row r="92" spans="1:6" x14ac:dyDescent="0.25">
      <c r="A92" s="9"/>
      <c r="B92" s="9"/>
      <c r="C92" s="13">
        <f>IF($B92="","",SUMIFS(Najemnine!$D$2:$D$200,Najemnine!$A$2:$A$200,$A92,Najemnine!$B$2:$B$200,$B92))</f>
      </c>
      <c r="D92" s="13">
        <f>IF($B92="","",SUMIFS(Stroski!$J$2:$J$200,Stroski!$A$2:$A$200,$A92,Stroski!$C$2:$C$200,$B92))</f>
      </c>
      <c r="E92" s="17">
        <f>IF($B92="","",$C92+$D92)</f>
      </c>
      <c r="F92" s="14">
        <f>IF($B92="","",TEXT(DATE(Nastavitve!$B$2,$A92,1),"mmmm yyyy"))</f>
      </c>
    </row>
    <row r="93" spans="1:6" x14ac:dyDescent="0.25">
      <c r="A93" s="9"/>
      <c r="B93" s="9"/>
      <c r="C93" s="13">
        <f>IF($B93="","",SUMIFS(Najemnine!$D$2:$D$200,Najemnine!$A$2:$A$200,$A93,Najemnine!$B$2:$B$200,$B93))</f>
      </c>
      <c r="D93" s="13">
        <f>IF($B93="","",SUMIFS(Stroski!$J$2:$J$200,Stroski!$A$2:$A$200,$A93,Stroski!$C$2:$C$200,$B93))</f>
      </c>
      <c r="E93" s="17">
        <f>IF($B93="","",$C93+$D93)</f>
      </c>
      <c r="F93" s="14">
        <f>IF($B93="","",TEXT(DATE(Nastavitve!$B$2,$A93,1),"mmmm yyyy"))</f>
      </c>
    </row>
    <row r="94" spans="1:6" x14ac:dyDescent="0.25">
      <c r="A94" s="9"/>
      <c r="B94" s="9"/>
      <c r="C94" s="13">
        <f>IF($B94="","",SUMIFS(Najemnine!$D$2:$D$200,Najemnine!$A$2:$A$200,$A94,Najemnine!$B$2:$B$200,$B94))</f>
      </c>
      <c r="D94" s="13">
        <f>IF($B94="","",SUMIFS(Stroski!$J$2:$J$200,Stroski!$A$2:$A$200,$A94,Stroski!$C$2:$C$200,$B94))</f>
      </c>
      <c r="E94" s="17">
        <f>IF($B94="","",$C94+$D94)</f>
      </c>
      <c r="F94" s="14">
        <f>IF($B94="","",TEXT(DATE(Nastavitve!$B$2,$A94,1),"mmmm yyyy"))</f>
      </c>
    </row>
    <row r="95" spans="1:6" x14ac:dyDescent="0.25">
      <c r="A95" s="9"/>
      <c r="B95" s="9"/>
      <c r="C95" s="13">
        <f>IF($B95="","",SUMIFS(Najemnine!$D$2:$D$200,Najemnine!$A$2:$A$200,$A95,Najemnine!$B$2:$B$200,$B95))</f>
      </c>
      <c r="D95" s="13">
        <f>IF($B95="","",SUMIFS(Stroski!$J$2:$J$200,Stroski!$A$2:$A$200,$A95,Stroski!$C$2:$C$200,$B95))</f>
      </c>
      <c r="E95" s="17">
        <f>IF($B95="","",$C95+$D95)</f>
      </c>
      <c r="F95" s="14">
        <f>IF($B95="","",TEXT(DATE(Nastavitve!$B$2,$A95,1),"mmmm yyyy"))</f>
      </c>
    </row>
    <row r="96" spans="1:6" x14ac:dyDescent="0.25">
      <c r="A96" s="9"/>
      <c r="B96" s="9"/>
      <c r="C96" s="13">
        <f>IF($B96="","",SUMIFS(Najemnine!$D$2:$D$200,Najemnine!$A$2:$A$200,$A96,Najemnine!$B$2:$B$200,$B96))</f>
      </c>
      <c r="D96" s="13">
        <f>IF($B96="","",SUMIFS(Stroski!$J$2:$J$200,Stroski!$A$2:$A$200,$A96,Stroski!$C$2:$C$200,$B96))</f>
      </c>
      <c r="E96" s="17">
        <f>IF($B96="","",$C96+$D96)</f>
      </c>
      <c r="F96" s="14">
        <f>IF($B96="","",TEXT(DATE(Nastavitve!$B$2,$A96,1),"mmmm yyyy"))</f>
      </c>
    </row>
    <row r="97" spans="1:6" x14ac:dyDescent="0.25">
      <c r="A97" s="9"/>
      <c r="B97" s="9"/>
      <c r="C97" s="13">
        <f>IF($B97="","",SUMIFS(Najemnine!$D$2:$D$200,Najemnine!$A$2:$A$200,$A97,Najemnine!$B$2:$B$200,$B97))</f>
      </c>
      <c r="D97" s="13">
        <f>IF($B97="","",SUMIFS(Stroski!$J$2:$J$200,Stroski!$A$2:$A$200,$A97,Stroski!$C$2:$C$200,$B97))</f>
      </c>
      <c r="E97" s="17">
        <f>IF($B97="","",$C97+$D97)</f>
      </c>
      <c r="F97" s="14">
        <f>IF($B97="","",TEXT(DATE(Nastavitve!$B$2,$A97,1),"mmmm yyyy"))</f>
      </c>
    </row>
    <row r="98" spans="1:6" x14ac:dyDescent="0.25">
      <c r="A98" s="9"/>
      <c r="B98" s="9"/>
      <c r="C98" s="13">
        <f>IF($B98="","",SUMIFS(Najemnine!$D$2:$D$200,Najemnine!$A$2:$A$200,$A98,Najemnine!$B$2:$B$200,$B98))</f>
      </c>
      <c r="D98" s="13">
        <f>IF($B98="","",SUMIFS(Stroski!$J$2:$J$200,Stroski!$A$2:$A$200,$A98,Stroski!$C$2:$C$200,$B98))</f>
      </c>
      <c r="E98" s="17">
        <f>IF($B98="","",$C98+$D98)</f>
      </c>
      <c r="F98" s="14">
        <f>IF($B98="","",TEXT(DATE(Nastavitve!$B$2,$A98,1),"mmmm yyyy"))</f>
      </c>
    </row>
    <row r="99" spans="1:6" x14ac:dyDescent="0.25">
      <c r="A99" s="9"/>
      <c r="B99" s="9"/>
      <c r="C99" s="13">
        <f>IF($B99="","",SUMIFS(Najemnine!$D$2:$D$200,Najemnine!$A$2:$A$200,$A99,Najemnine!$B$2:$B$200,$B99))</f>
      </c>
      <c r="D99" s="13">
        <f>IF($B99="","",SUMIFS(Stroski!$J$2:$J$200,Stroski!$A$2:$A$200,$A99,Stroski!$C$2:$C$200,$B99))</f>
      </c>
      <c r="E99" s="17">
        <f>IF($B99="","",$C99+$D99)</f>
      </c>
      <c r="F99" s="14">
        <f>IF($B99="","",TEXT(DATE(Nastavitve!$B$2,$A99,1),"mmmm yyyy"))</f>
      </c>
    </row>
    <row r="100" spans="1:6" x14ac:dyDescent="0.25">
      <c r="A100" s="9"/>
      <c r="B100" s="9"/>
      <c r="C100" s="13">
        <f>IF($B100="","",SUMIFS(Najemnine!$D$2:$D$200,Najemnine!$A$2:$A$200,$A100,Najemnine!$B$2:$B$200,$B100))</f>
      </c>
      <c r="D100" s="13">
        <f>IF($B100="","",SUMIFS(Stroski!$J$2:$J$200,Stroski!$A$2:$A$200,$A100,Stroski!$C$2:$C$200,$B100))</f>
      </c>
      <c r="E100" s="17">
        <f>IF($B100="","",$C100+$D100)</f>
      </c>
      <c r="F100" s="14">
        <f>IF($B100="","",TEXT(DATE(Nastavitve!$B$2,$A100,1),"mmmm yyyy"))</f>
      </c>
    </row>
    <row r="101" spans="1:6" x14ac:dyDescent="0.25">
      <c r="A101" s="9"/>
      <c r="B101" s="9"/>
      <c r="C101" s="13">
        <f>IF($B101="","",SUMIFS(Najemnine!$D$2:$D$200,Najemnine!$A$2:$A$200,$A101,Najemnine!$B$2:$B$200,$B101))</f>
      </c>
      <c r="D101" s="13">
        <f>IF($B101="","",SUMIFS(Stroski!$J$2:$J$200,Stroski!$A$2:$A$200,$A101,Stroski!$C$2:$C$200,$B101))</f>
      </c>
      <c r="E101" s="17">
        <f>IF($B101="","",$C101+$D101)</f>
      </c>
      <c r="F101" s="14">
        <f>IF($B101="","",TEXT(DATE(Nastavitve!$B$2,$A101,1),"mmmm yyyy"))</f>
      </c>
    </row>
    <row r="102" spans="1:6" x14ac:dyDescent="0.25">
      <c r="A102" s="9"/>
      <c r="B102" s="9"/>
      <c r="C102" s="13">
        <f>IF($B102="","",SUMIFS(Najemnine!$D$2:$D$200,Najemnine!$A$2:$A$200,$A102,Najemnine!$B$2:$B$200,$B102))</f>
      </c>
      <c r="D102" s="13">
        <f>IF($B102="","",SUMIFS(Stroski!$J$2:$J$200,Stroski!$A$2:$A$200,$A102,Stroski!$C$2:$C$200,$B102))</f>
      </c>
      <c r="E102" s="17">
        <f>IF($B102="","",$C102+$D102)</f>
      </c>
      <c r="F102" s="14">
        <f>IF($B102="","",TEXT(DATE(Nastavitve!$B$2,$A102,1),"mmmm yyyy"))</f>
      </c>
    </row>
    <row r="103" spans="1:6" x14ac:dyDescent="0.25">
      <c r="A103" s="9"/>
      <c r="B103" s="9"/>
      <c r="C103" s="13">
        <f>IF($B103="","",SUMIFS(Najemnine!$D$2:$D$200,Najemnine!$A$2:$A$200,$A103,Najemnine!$B$2:$B$200,$B103))</f>
      </c>
      <c r="D103" s="13">
        <f>IF($B103="","",SUMIFS(Stroski!$J$2:$J$200,Stroski!$A$2:$A$200,$A103,Stroski!$C$2:$C$200,$B103))</f>
      </c>
      <c r="E103" s="17">
        <f>IF($B103="","",$C103+$D103)</f>
      </c>
      <c r="F103" s="14">
        <f>IF($B103="","",TEXT(DATE(Nastavitve!$B$2,$A103,1),"mmmm yyyy"))</f>
      </c>
    </row>
    <row r="104" spans="1:6" x14ac:dyDescent="0.25">
      <c r="A104" s="9"/>
      <c r="B104" s="9"/>
      <c r="C104" s="13">
        <f>IF($B104="","",SUMIFS(Najemnine!$D$2:$D$200,Najemnine!$A$2:$A$200,$A104,Najemnine!$B$2:$B$200,$B104))</f>
      </c>
      <c r="D104" s="13">
        <f>IF($B104="","",SUMIFS(Stroski!$J$2:$J$200,Stroski!$A$2:$A$200,$A104,Stroski!$C$2:$C$200,$B104))</f>
      </c>
      <c r="E104" s="17">
        <f>IF($B104="","",$C104+$D104)</f>
      </c>
      <c r="F104" s="14">
        <f>IF($B104="","",TEXT(DATE(Nastavitve!$B$2,$A104,1),"mmmm yyyy"))</f>
      </c>
    </row>
    <row r="105" spans="1:6" x14ac:dyDescent="0.25">
      <c r="A105" s="9"/>
      <c r="B105" s="9"/>
      <c r="C105" s="13">
        <f>IF($B105="","",SUMIFS(Najemnine!$D$2:$D$200,Najemnine!$A$2:$A$200,$A105,Najemnine!$B$2:$B$200,$B105))</f>
      </c>
      <c r="D105" s="13">
        <f>IF($B105="","",SUMIFS(Stroski!$J$2:$J$200,Stroski!$A$2:$A$200,$A105,Stroski!$C$2:$C$200,$B105))</f>
      </c>
      <c r="E105" s="17">
        <f>IF($B105="","",$C105+$D105)</f>
      </c>
      <c r="F105" s="14">
        <f>IF($B105="","",TEXT(DATE(Nastavitve!$B$2,$A105,1),"mmmm yyyy"))</f>
      </c>
    </row>
    <row r="106" spans="1:6" x14ac:dyDescent="0.25">
      <c r="A106" s="9"/>
      <c r="B106" s="9"/>
      <c r="C106" s="13">
        <f>IF($B106="","",SUMIFS(Najemnine!$D$2:$D$200,Najemnine!$A$2:$A$200,$A106,Najemnine!$B$2:$B$200,$B106))</f>
      </c>
      <c r="D106" s="13">
        <f>IF($B106="","",SUMIFS(Stroski!$J$2:$J$200,Stroski!$A$2:$A$200,$A106,Stroski!$C$2:$C$200,$B106))</f>
      </c>
      <c r="E106" s="17">
        <f>IF($B106="","",$C106+$D106)</f>
      </c>
      <c r="F106" s="14">
        <f>IF($B106="","",TEXT(DATE(Nastavitve!$B$2,$A106,1),"mmmm yyyy"))</f>
      </c>
    </row>
    <row r="107" spans="1:6" x14ac:dyDescent="0.25">
      <c r="A107" s="9"/>
      <c r="B107" s="9"/>
      <c r="C107" s="13">
        <f>IF($B107="","",SUMIFS(Najemnine!$D$2:$D$200,Najemnine!$A$2:$A$200,$A107,Najemnine!$B$2:$B$200,$B107))</f>
      </c>
      <c r="D107" s="13">
        <f>IF($B107="","",SUMIFS(Stroski!$J$2:$J$200,Stroski!$A$2:$A$200,$A107,Stroski!$C$2:$C$200,$B107))</f>
      </c>
      <c r="E107" s="17">
        <f>IF($B107="","",$C107+$D107)</f>
      </c>
      <c r="F107" s="14">
        <f>IF($B107="","",TEXT(DATE(Nastavitve!$B$2,$A107,1),"mmmm yyyy"))</f>
      </c>
    </row>
    <row r="108" spans="1:6" x14ac:dyDescent="0.25">
      <c r="A108" s="9"/>
      <c r="B108" s="9"/>
      <c r="C108" s="13">
        <f>IF($B108="","",SUMIFS(Najemnine!$D$2:$D$200,Najemnine!$A$2:$A$200,$A108,Najemnine!$B$2:$B$200,$B108))</f>
      </c>
      <c r="D108" s="13">
        <f>IF($B108="","",SUMIFS(Stroski!$J$2:$J$200,Stroski!$A$2:$A$200,$A108,Stroski!$C$2:$C$200,$B108))</f>
      </c>
      <c r="E108" s="17">
        <f>IF($B108="","",$C108+$D108)</f>
      </c>
      <c r="F108" s="14">
        <f>IF($B108="","",TEXT(DATE(Nastavitve!$B$2,$A108,1),"mmmm yyyy"))</f>
      </c>
    </row>
    <row r="109" spans="1:6" x14ac:dyDescent="0.25">
      <c r="A109" s="9"/>
      <c r="B109" s="9"/>
      <c r="C109" s="13">
        <f>IF($B109="","",SUMIFS(Najemnine!$D$2:$D$200,Najemnine!$A$2:$A$200,$A109,Najemnine!$B$2:$B$200,$B109))</f>
      </c>
      <c r="D109" s="13">
        <f>IF($B109="","",SUMIFS(Stroski!$J$2:$J$200,Stroski!$A$2:$A$200,$A109,Stroski!$C$2:$C$200,$B109))</f>
      </c>
      <c r="E109" s="17">
        <f>IF($B109="","",$C109+$D109)</f>
      </c>
      <c r="F109" s="14">
        <f>IF($B109="","",TEXT(DATE(Nastavitve!$B$2,$A109,1),"mmmm yyyy"))</f>
      </c>
    </row>
    <row r="110" spans="1:6" x14ac:dyDescent="0.25">
      <c r="A110" s="9"/>
      <c r="B110" s="9"/>
      <c r="C110" s="13">
        <f>IF($B110="","",SUMIFS(Najemnine!$D$2:$D$200,Najemnine!$A$2:$A$200,$A110,Najemnine!$B$2:$B$200,$B110))</f>
      </c>
      <c r="D110" s="13">
        <f>IF($B110="","",SUMIFS(Stroski!$J$2:$J$200,Stroski!$A$2:$A$200,$A110,Stroski!$C$2:$C$200,$B110))</f>
      </c>
      <c r="E110" s="17">
        <f>IF($B110="","",$C110+$D110)</f>
      </c>
      <c r="F110" s="14">
        <f>IF($B110="","",TEXT(DATE(Nastavitve!$B$2,$A110,1),"mmmm yyyy"))</f>
      </c>
    </row>
    <row r="111" spans="1:6" x14ac:dyDescent="0.25">
      <c r="A111" s="9"/>
      <c r="B111" s="9"/>
      <c r="C111" s="13">
        <f>IF($B111="","",SUMIFS(Najemnine!$D$2:$D$200,Najemnine!$A$2:$A$200,$A111,Najemnine!$B$2:$B$200,$B111))</f>
      </c>
      <c r="D111" s="13">
        <f>IF($B111="","",SUMIFS(Stroski!$J$2:$J$200,Stroski!$A$2:$A$200,$A111,Stroski!$C$2:$C$200,$B111))</f>
      </c>
      <c r="E111" s="17">
        <f>IF($B111="","",$C111+$D111)</f>
      </c>
      <c r="F111" s="14">
        <f>IF($B111="","",TEXT(DATE(Nastavitve!$B$2,$A111,1),"mmmm yyyy"))</f>
      </c>
    </row>
    <row r="112" spans="1:6" x14ac:dyDescent="0.25">
      <c r="A112" s="9"/>
      <c r="B112" s="9"/>
      <c r="C112" s="13">
        <f>IF($B112="","",SUMIFS(Najemnine!$D$2:$D$200,Najemnine!$A$2:$A$200,$A112,Najemnine!$B$2:$B$200,$B112))</f>
      </c>
      <c r="D112" s="13">
        <f>IF($B112="","",SUMIFS(Stroski!$J$2:$J$200,Stroski!$A$2:$A$200,$A112,Stroski!$C$2:$C$200,$B112))</f>
      </c>
      <c r="E112" s="17">
        <f>IF($B112="","",$C112+$D112)</f>
      </c>
      <c r="F112" s="14">
        <f>IF($B112="","",TEXT(DATE(Nastavitve!$B$2,$A112,1),"mmmm yyyy"))</f>
      </c>
    </row>
    <row r="113" spans="1:6" x14ac:dyDescent="0.25">
      <c r="A113" s="9"/>
      <c r="B113" s="9"/>
      <c r="C113" s="13">
        <f>IF($B113="","",SUMIFS(Najemnine!$D$2:$D$200,Najemnine!$A$2:$A$200,$A113,Najemnine!$B$2:$B$200,$B113))</f>
      </c>
      <c r="D113" s="13">
        <f>IF($B113="","",SUMIFS(Stroski!$J$2:$J$200,Stroski!$A$2:$A$200,$A113,Stroski!$C$2:$C$200,$B113))</f>
      </c>
      <c r="E113" s="17">
        <f>IF($B113="","",$C113+$D113)</f>
      </c>
      <c r="F113" s="14">
        <f>IF($B113="","",TEXT(DATE(Nastavitve!$B$2,$A113,1),"mmmm yyyy"))</f>
      </c>
    </row>
    <row r="114" spans="1:6" x14ac:dyDescent="0.25">
      <c r="A114" s="9"/>
      <c r="B114" s="9"/>
      <c r="C114" s="13">
        <f>IF($B114="","",SUMIFS(Najemnine!$D$2:$D$200,Najemnine!$A$2:$A$200,$A114,Najemnine!$B$2:$B$200,$B114))</f>
      </c>
      <c r="D114" s="13">
        <f>IF($B114="","",SUMIFS(Stroski!$J$2:$J$200,Stroski!$A$2:$A$200,$A114,Stroski!$C$2:$C$200,$B114))</f>
      </c>
      <c r="E114" s="17">
        <f>IF($B114="","",$C114+$D114)</f>
      </c>
      <c r="F114" s="14">
        <f>IF($B114="","",TEXT(DATE(Nastavitve!$B$2,$A114,1),"mmmm yyyy"))</f>
      </c>
    </row>
    <row r="115" spans="1:6" x14ac:dyDescent="0.25">
      <c r="A115" s="9"/>
      <c r="B115" s="9"/>
      <c r="C115" s="13">
        <f>IF($B115="","",SUMIFS(Najemnine!$D$2:$D$200,Najemnine!$A$2:$A$200,$A115,Najemnine!$B$2:$B$200,$B115))</f>
      </c>
      <c r="D115" s="13">
        <f>IF($B115="","",SUMIFS(Stroski!$J$2:$J$200,Stroski!$A$2:$A$200,$A115,Stroski!$C$2:$C$200,$B115))</f>
      </c>
      <c r="E115" s="17">
        <f>IF($B115="","",$C115+$D115)</f>
      </c>
      <c r="F115" s="14">
        <f>IF($B115="","",TEXT(DATE(Nastavitve!$B$2,$A115,1),"mmmm yyyy"))</f>
      </c>
    </row>
    <row r="116" spans="1:6" x14ac:dyDescent="0.25">
      <c r="A116" s="9"/>
      <c r="B116" s="9"/>
      <c r="C116" s="13">
        <f>IF($B116="","",SUMIFS(Najemnine!$D$2:$D$200,Najemnine!$A$2:$A$200,$A116,Najemnine!$B$2:$B$200,$B116))</f>
      </c>
      <c r="D116" s="13">
        <f>IF($B116="","",SUMIFS(Stroski!$J$2:$J$200,Stroski!$A$2:$A$200,$A116,Stroski!$C$2:$C$200,$B116))</f>
      </c>
      <c r="E116" s="17">
        <f>IF($B116="","",$C116+$D116)</f>
      </c>
      <c r="F116" s="14">
        <f>IF($B116="","",TEXT(DATE(Nastavitve!$B$2,$A116,1),"mmmm yyyy"))</f>
      </c>
    </row>
    <row r="117" spans="1:6" x14ac:dyDescent="0.25">
      <c r="A117" s="9"/>
      <c r="B117" s="9"/>
      <c r="C117" s="13">
        <f>IF($B117="","",SUMIFS(Najemnine!$D$2:$D$200,Najemnine!$A$2:$A$200,$A117,Najemnine!$B$2:$B$200,$B117))</f>
      </c>
      <c r="D117" s="13">
        <f>IF($B117="","",SUMIFS(Stroski!$J$2:$J$200,Stroski!$A$2:$A$200,$A117,Stroski!$C$2:$C$200,$B117))</f>
      </c>
      <c r="E117" s="17">
        <f>IF($B117="","",$C117+$D117)</f>
      </c>
      <c r="F117" s="14">
        <f>IF($B117="","",TEXT(DATE(Nastavitve!$B$2,$A117,1),"mmmm yyyy"))</f>
      </c>
    </row>
    <row r="118" spans="1:6" x14ac:dyDescent="0.25">
      <c r="A118" s="9"/>
      <c r="B118" s="9"/>
      <c r="C118" s="13">
        <f>IF($B118="","",SUMIFS(Najemnine!$D$2:$D$200,Najemnine!$A$2:$A$200,$A118,Najemnine!$B$2:$B$200,$B118))</f>
      </c>
      <c r="D118" s="13">
        <f>IF($B118="","",SUMIFS(Stroski!$J$2:$J$200,Stroski!$A$2:$A$200,$A118,Stroski!$C$2:$C$200,$B118))</f>
      </c>
      <c r="E118" s="17">
        <f>IF($B118="","",$C118+$D118)</f>
      </c>
      <c r="F118" s="14">
        <f>IF($B118="","",TEXT(DATE(Nastavitve!$B$2,$A118,1),"mmmm yyyy"))</f>
      </c>
    </row>
    <row r="119" spans="1:6" x14ac:dyDescent="0.25">
      <c r="A119" s="9"/>
      <c r="B119" s="9"/>
      <c r="C119" s="13">
        <f>IF($B119="","",SUMIFS(Najemnine!$D$2:$D$200,Najemnine!$A$2:$A$200,$A119,Najemnine!$B$2:$B$200,$B119))</f>
      </c>
      <c r="D119" s="13">
        <f>IF($B119="","",SUMIFS(Stroski!$J$2:$J$200,Stroski!$A$2:$A$200,$A119,Stroski!$C$2:$C$200,$B119))</f>
      </c>
      <c r="E119" s="17">
        <f>IF($B119="","",$C119+$D119)</f>
      </c>
      <c r="F119" s="14">
        <f>IF($B119="","",TEXT(DATE(Nastavitve!$B$2,$A119,1),"mmmm yyyy"))</f>
      </c>
    </row>
    <row r="120" spans="1:6" x14ac:dyDescent="0.25">
      <c r="A120" s="9"/>
      <c r="B120" s="9"/>
      <c r="C120" s="13">
        <f>IF($B120="","",SUMIFS(Najemnine!$D$2:$D$200,Najemnine!$A$2:$A$200,$A120,Najemnine!$B$2:$B$200,$B120))</f>
      </c>
      <c r="D120" s="13">
        <f>IF($B120="","",SUMIFS(Stroski!$J$2:$J$200,Stroski!$A$2:$A$200,$A120,Stroski!$C$2:$C$200,$B120))</f>
      </c>
      <c r="E120" s="17">
        <f>IF($B120="","",$C120+$D120)</f>
      </c>
      <c r="F120" s="14">
        <f>IF($B120="","",TEXT(DATE(Nastavitve!$B$2,$A120,1),"mmmm yyyy"))</f>
      </c>
    </row>
    <row r="121" spans="1:6" x14ac:dyDescent="0.25">
      <c r="A121" s="9"/>
      <c r="B121" s="9"/>
      <c r="C121" s="13">
        <f>IF($B121="","",SUMIFS(Najemnine!$D$2:$D$200,Najemnine!$A$2:$A$200,$A121,Najemnine!$B$2:$B$200,$B121))</f>
      </c>
      <c r="D121" s="13">
        <f>IF($B121="","",SUMIFS(Stroski!$J$2:$J$200,Stroski!$A$2:$A$200,$A121,Stroski!$C$2:$C$200,$B121))</f>
      </c>
      <c r="E121" s="17">
        <f>IF($B121="","",$C121+$D121)</f>
      </c>
      <c r="F121" s="14">
        <f>IF($B121="","",TEXT(DATE(Nastavitve!$B$2,$A121,1),"mmmm yyyy"))</f>
      </c>
    </row>
    <row r="122" spans="1:6" x14ac:dyDescent="0.25">
      <c r="A122" s="9"/>
      <c r="B122" s="9"/>
      <c r="C122" s="13">
        <f>IF($B122="","",SUMIFS(Najemnine!$D$2:$D$200,Najemnine!$A$2:$A$200,$A122,Najemnine!$B$2:$B$200,$B122))</f>
      </c>
      <c r="D122" s="13">
        <f>IF($B122="","",SUMIFS(Stroski!$J$2:$J$200,Stroski!$A$2:$A$200,$A122,Stroski!$C$2:$C$200,$B122))</f>
      </c>
      <c r="E122" s="17">
        <f>IF($B122="","",$C122+$D122)</f>
      </c>
      <c r="F122" s="14">
        <f>IF($B122="","",TEXT(DATE(Nastavitve!$B$2,$A122,1),"mmmm yyyy"))</f>
      </c>
    </row>
    <row r="123" spans="1:6" x14ac:dyDescent="0.25">
      <c r="A123" s="9"/>
      <c r="B123" s="9"/>
      <c r="C123" s="13">
        <f>IF($B123="","",SUMIFS(Najemnine!$D$2:$D$200,Najemnine!$A$2:$A$200,$A123,Najemnine!$B$2:$B$200,$B123))</f>
      </c>
      <c r="D123" s="13">
        <f>IF($B123="","",SUMIFS(Stroski!$J$2:$J$200,Stroski!$A$2:$A$200,$A123,Stroski!$C$2:$C$200,$B123))</f>
      </c>
      <c r="E123" s="17">
        <f>IF($B123="","",$C123+$D123)</f>
      </c>
      <c r="F123" s="14">
        <f>IF($B123="","",TEXT(DATE(Nastavitve!$B$2,$A123,1),"mmmm yyyy"))</f>
      </c>
    </row>
    <row r="124" spans="1:6" x14ac:dyDescent="0.25">
      <c r="A124" s="9"/>
      <c r="B124" s="9"/>
      <c r="C124" s="13">
        <f>IF($B124="","",SUMIFS(Najemnine!$D$2:$D$200,Najemnine!$A$2:$A$200,$A124,Najemnine!$B$2:$B$200,$B124))</f>
      </c>
      <c r="D124" s="13">
        <f>IF($B124="","",SUMIFS(Stroski!$J$2:$J$200,Stroski!$A$2:$A$200,$A124,Stroski!$C$2:$C$200,$B124))</f>
      </c>
      <c r="E124" s="17">
        <f>IF($B124="","",$C124+$D124)</f>
      </c>
      <c r="F124" s="14">
        <f>IF($B124="","",TEXT(DATE(Nastavitve!$B$2,$A124,1),"mmmm yyyy"))</f>
      </c>
    </row>
    <row r="125" spans="1:6" x14ac:dyDescent="0.25">
      <c r="A125" s="9"/>
      <c r="B125" s="9"/>
      <c r="C125" s="13">
        <f>IF($B125="","",SUMIFS(Najemnine!$D$2:$D$200,Najemnine!$A$2:$A$200,$A125,Najemnine!$B$2:$B$200,$B125))</f>
      </c>
      <c r="D125" s="13">
        <f>IF($B125="","",SUMIFS(Stroski!$J$2:$J$200,Stroski!$A$2:$A$200,$A125,Stroski!$C$2:$C$200,$B125))</f>
      </c>
      <c r="E125" s="17">
        <f>IF($B125="","",$C125+$D125)</f>
      </c>
      <c r="F125" s="14">
        <f>IF($B125="","",TEXT(DATE(Nastavitve!$B$2,$A125,1),"mmmm yyyy"))</f>
      </c>
    </row>
    <row r="126" spans="1:6" x14ac:dyDescent="0.25">
      <c r="A126" s="9"/>
      <c r="B126" s="9"/>
      <c r="C126" s="13">
        <f>IF($B126="","",SUMIFS(Najemnine!$D$2:$D$200,Najemnine!$A$2:$A$200,$A126,Najemnine!$B$2:$B$200,$B126))</f>
      </c>
      <c r="D126" s="13">
        <f>IF($B126="","",SUMIFS(Stroski!$J$2:$J$200,Stroski!$A$2:$A$200,$A126,Stroski!$C$2:$C$200,$B126))</f>
      </c>
      <c r="E126" s="17">
        <f>IF($B126="","",$C126+$D126)</f>
      </c>
      <c r="F126" s="14">
        <f>IF($B126="","",TEXT(DATE(Nastavitve!$B$2,$A126,1),"mmmm yyyy"))</f>
      </c>
    </row>
    <row r="127" spans="1:6" x14ac:dyDescent="0.25">
      <c r="A127" s="9"/>
      <c r="B127" s="9"/>
      <c r="C127" s="13">
        <f>IF($B127="","",SUMIFS(Najemnine!$D$2:$D$200,Najemnine!$A$2:$A$200,$A127,Najemnine!$B$2:$B$200,$B127))</f>
      </c>
      <c r="D127" s="13">
        <f>IF($B127="","",SUMIFS(Stroski!$J$2:$J$200,Stroski!$A$2:$A$200,$A127,Stroski!$C$2:$C$200,$B127))</f>
      </c>
      <c r="E127" s="17">
        <f>IF($B127="","",$C127+$D127)</f>
      </c>
      <c r="F127" s="14">
        <f>IF($B127="","",TEXT(DATE(Nastavitve!$B$2,$A127,1),"mmmm yyyy"))</f>
      </c>
    </row>
    <row r="128" spans="1:6" x14ac:dyDescent="0.25">
      <c r="A128" s="9"/>
      <c r="B128" s="9"/>
      <c r="C128" s="13">
        <f>IF($B128="","",SUMIFS(Najemnine!$D$2:$D$200,Najemnine!$A$2:$A$200,$A128,Najemnine!$B$2:$B$200,$B128))</f>
      </c>
      <c r="D128" s="13">
        <f>IF($B128="","",SUMIFS(Stroski!$J$2:$J$200,Stroski!$A$2:$A$200,$A128,Stroski!$C$2:$C$200,$B128))</f>
      </c>
      <c r="E128" s="17">
        <f>IF($B128="","",$C128+$D128)</f>
      </c>
      <c r="F128" s="14">
        <f>IF($B128="","",TEXT(DATE(Nastavitve!$B$2,$A128,1),"mmmm yyyy"))</f>
      </c>
    </row>
    <row r="129" spans="1:6" x14ac:dyDescent="0.25">
      <c r="A129" s="9"/>
      <c r="B129" s="9"/>
      <c r="C129" s="13">
        <f>IF($B129="","",SUMIFS(Najemnine!$D$2:$D$200,Najemnine!$A$2:$A$200,$A129,Najemnine!$B$2:$B$200,$B129))</f>
      </c>
      <c r="D129" s="13">
        <f>IF($B129="","",SUMIFS(Stroski!$J$2:$J$200,Stroski!$A$2:$A$200,$A129,Stroski!$C$2:$C$200,$B129))</f>
      </c>
      <c r="E129" s="17">
        <f>IF($B129="","",$C129+$D129)</f>
      </c>
      <c r="F129" s="14">
        <f>IF($B129="","",TEXT(DATE(Nastavitve!$B$2,$A129,1),"mmmm yyyy"))</f>
      </c>
    </row>
    <row r="130" spans="1:6" x14ac:dyDescent="0.25">
      <c r="A130" s="9"/>
      <c r="B130" s="9"/>
      <c r="C130" s="13">
        <f>IF($B130="","",SUMIFS(Najemnine!$D$2:$D$200,Najemnine!$A$2:$A$200,$A130,Najemnine!$B$2:$B$200,$B130))</f>
      </c>
      <c r="D130" s="13">
        <f>IF($B130="","",SUMIFS(Stroski!$J$2:$J$200,Stroski!$A$2:$A$200,$A130,Stroski!$C$2:$C$200,$B130))</f>
      </c>
      <c r="E130" s="17">
        <f>IF($B130="","",$C130+$D130)</f>
      </c>
      <c r="F130" s="14">
        <f>IF($B130="","",TEXT(DATE(Nastavitve!$B$2,$A130,1),"mmmm yyyy"))</f>
      </c>
    </row>
    <row r="131" spans="1:6" x14ac:dyDescent="0.25">
      <c r="A131" s="9"/>
      <c r="B131" s="9"/>
      <c r="C131" s="13">
        <f>IF($B131="","",SUMIFS(Najemnine!$D$2:$D$200,Najemnine!$A$2:$A$200,$A131,Najemnine!$B$2:$B$200,$B131))</f>
      </c>
      <c r="D131" s="13">
        <f>IF($B131="","",SUMIFS(Stroski!$J$2:$J$200,Stroski!$A$2:$A$200,$A131,Stroski!$C$2:$C$200,$B131))</f>
      </c>
      <c r="E131" s="17">
        <f>IF($B131="","",$C131+$D131)</f>
      </c>
      <c r="F131" s="14">
        <f>IF($B131="","",TEXT(DATE(Nastavitve!$B$2,$A131,1),"mmmm yyyy"))</f>
      </c>
    </row>
    <row r="132" spans="1:6" x14ac:dyDescent="0.25">
      <c r="A132" s="9"/>
      <c r="B132" s="9"/>
      <c r="C132" s="13">
        <f>IF($B132="","",SUMIFS(Najemnine!$D$2:$D$200,Najemnine!$A$2:$A$200,$A132,Najemnine!$B$2:$B$200,$B132))</f>
      </c>
      <c r="D132" s="13">
        <f>IF($B132="","",SUMIFS(Stroski!$J$2:$J$200,Stroski!$A$2:$A$200,$A132,Stroski!$C$2:$C$200,$B132))</f>
      </c>
      <c r="E132" s="17">
        <f>IF($B132="","",$C132+$D132)</f>
      </c>
      <c r="F132" s="14">
        <f>IF($B132="","",TEXT(DATE(Nastavitve!$B$2,$A132,1),"mmmm yyyy"))</f>
      </c>
    </row>
    <row r="133" spans="1:6" x14ac:dyDescent="0.25">
      <c r="A133" s="9"/>
      <c r="B133" s="9"/>
      <c r="C133" s="13">
        <f>IF($B133="","",SUMIFS(Najemnine!$D$2:$D$200,Najemnine!$A$2:$A$200,$A133,Najemnine!$B$2:$B$200,$B133))</f>
      </c>
      <c r="D133" s="13">
        <f>IF($B133="","",SUMIFS(Stroski!$J$2:$J$200,Stroski!$A$2:$A$200,$A133,Stroski!$C$2:$C$200,$B133))</f>
      </c>
      <c r="E133" s="17">
        <f>IF($B133="","",$C133+$D133)</f>
      </c>
      <c r="F133" s="14">
        <f>IF($B133="","",TEXT(DATE(Nastavitve!$B$2,$A133,1),"mmmm yyyy"))</f>
      </c>
    </row>
    <row r="134" spans="1:6" x14ac:dyDescent="0.25">
      <c r="A134" s="9"/>
      <c r="B134" s="9"/>
      <c r="C134" s="13">
        <f>IF($B134="","",SUMIFS(Najemnine!$D$2:$D$200,Najemnine!$A$2:$A$200,$A134,Najemnine!$B$2:$B$200,$B134))</f>
      </c>
      <c r="D134" s="13">
        <f>IF($B134="","",SUMIFS(Stroski!$J$2:$J$200,Stroski!$A$2:$A$200,$A134,Stroski!$C$2:$C$200,$B134))</f>
      </c>
      <c r="E134" s="17">
        <f>IF($B134="","",$C134+$D134)</f>
      </c>
      <c r="F134" s="14">
        <f>IF($B134="","",TEXT(DATE(Nastavitve!$B$2,$A134,1),"mmmm yyyy"))</f>
      </c>
    </row>
    <row r="135" spans="1:6" x14ac:dyDescent="0.25">
      <c r="A135" s="9"/>
      <c r="B135" s="9"/>
      <c r="C135" s="13">
        <f>IF($B135="","",SUMIFS(Najemnine!$D$2:$D$200,Najemnine!$A$2:$A$200,$A135,Najemnine!$B$2:$B$200,$B135))</f>
      </c>
      <c r="D135" s="13">
        <f>IF($B135="","",SUMIFS(Stroski!$J$2:$J$200,Stroski!$A$2:$A$200,$A135,Stroski!$C$2:$C$200,$B135))</f>
      </c>
      <c r="E135" s="17">
        <f>IF($B135="","",$C135+$D135)</f>
      </c>
      <c r="F135" s="14">
        <f>IF($B135="","",TEXT(DATE(Nastavitve!$B$2,$A135,1),"mmmm yyyy"))</f>
      </c>
    </row>
    <row r="136" spans="1:6" x14ac:dyDescent="0.25">
      <c r="A136" s="9"/>
      <c r="B136" s="9"/>
      <c r="C136" s="13">
        <f>IF($B136="","",SUMIFS(Najemnine!$D$2:$D$200,Najemnine!$A$2:$A$200,$A136,Najemnine!$B$2:$B$200,$B136))</f>
      </c>
      <c r="D136" s="13">
        <f>IF($B136="","",SUMIFS(Stroski!$J$2:$J$200,Stroski!$A$2:$A$200,$A136,Stroski!$C$2:$C$200,$B136))</f>
      </c>
      <c r="E136" s="17">
        <f>IF($B136="","",$C136+$D136)</f>
      </c>
      <c r="F136" s="14">
        <f>IF($B136="","",TEXT(DATE(Nastavitve!$B$2,$A136,1),"mmmm yyyy"))</f>
      </c>
    </row>
    <row r="137" spans="1:6" x14ac:dyDescent="0.25">
      <c r="A137" s="9"/>
      <c r="B137" s="9"/>
      <c r="C137" s="13">
        <f>IF($B137="","",SUMIFS(Najemnine!$D$2:$D$200,Najemnine!$A$2:$A$200,$A137,Najemnine!$B$2:$B$200,$B137))</f>
      </c>
      <c r="D137" s="13">
        <f>IF($B137="","",SUMIFS(Stroski!$J$2:$J$200,Stroski!$A$2:$A$200,$A137,Stroski!$C$2:$C$200,$B137))</f>
      </c>
      <c r="E137" s="17">
        <f>IF($B137="","",$C137+$D137)</f>
      </c>
      <c r="F137" s="14">
        <f>IF($B137="","",TEXT(DATE(Nastavitve!$B$2,$A137,1),"mmmm yyyy"))</f>
      </c>
    </row>
    <row r="138" spans="1:6" x14ac:dyDescent="0.25">
      <c r="A138" s="9"/>
      <c r="B138" s="9"/>
      <c r="C138" s="13">
        <f>IF($B138="","",SUMIFS(Najemnine!$D$2:$D$200,Najemnine!$A$2:$A$200,$A138,Najemnine!$B$2:$B$200,$B138))</f>
      </c>
      <c r="D138" s="13">
        <f>IF($B138="","",SUMIFS(Stroski!$J$2:$J$200,Stroski!$A$2:$A$200,$A138,Stroski!$C$2:$C$200,$B138))</f>
      </c>
      <c r="E138" s="17">
        <f>IF($B138="","",$C138+$D138)</f>
      </c>
      <c r="F138" s="14">
        <f>IF($B138="","",TEXT(DATE(Nastavitve!$B$2,$A138,1),"mmmm yyyy"))</f>
      </c>
    </row>
    <row r="139" spans="1:6" x14ac:dyDescent="0.25">
      <c r="A139" s="9"/>
      <c r="B139" s="9"/>
      <c r="C139" s="13">
        <f>IF($B139="","",SUMIFS(Najemnine!$D$2:$D$200,Najemnine!$A$2:$A$200,$A139,Najemnine!$B$2:$B$200,$B139))</f>
      </c>
      <c r="D139" s="13">
        <f>IF($B139="","",SUMIFS(Stroski!$J$2:$J$200,Stroski!$A$2:$A$200,$A139,Stroski!$C$2:$C$200,$B139))</f>
      </c>
      <c r="E139" s="17">
        <f>IF($B139="","",$C139+$D139)</f>
      </c>
      <c r="F139" s="14">
        <f>IF($B139="","",TEXT(DATE(Nastavitve!$B$2,$A139,1),"mmmm yyyy"))</f>
      </c>
    </row>
    <row r="140" spans="1:6" x14ac:dyDescent="0.25">
      <c r="A140" s="9"/>
      <c r="B140" s="9"/>
      <c r="C140" s="13">
        <f>IF($B140="","",SUMIFS(Najemnine!$D$2:$D$200,Najemnine!$A$2:$A$200,$A140,Najemnine!$B$2:$B$200,$B140))</f>
      </c>
      <c r="D140" s="13">
        <f>IF($B140="","",SUMIFS(Stroski!$J$2:$J$200,Stroski!$A$2:$A$200,$A140,Stroski!$C$2:$C$200,$B140))</f>
      </c>
      <c r="E140" s="17">
        <f>IF($B140="","",$C140+$D140)</f>
      </c>
      <c r="F140" s="14">
        <f>IF($B140="","",TEXT(DATE(Nastavitve!$B$2,$A140,1),"mmmm yyyy"))</f>
      </c>
    </row>
    <row r="141" spans="1:6" x14ac:dyDescent="0.25">
      <c r="A141" s="9"/>
      <c r="B141" s="9"/>
      <c r="C141" s="13">
        <f>IF($B141="","",SUMIFS(Najemnine!$D$2:$D$200,Najemnine!$A$2:$A$200,$A141,Najemnine!$B$2:$B$200,$B141))</f>
      </c>
      <c r="D141" s="13">
        <f>IF($B141="","",SUMIFS(Stroski!$J$2:$J$200,Stroski!$A$2:$A$200,$A141,Stroski!$C$2:$C$200,$B141))</f>
      </c>
      <c r="E141" s="17">
        <f>IF($B141="","",$C141+$D141)</f>
      </c>
      <c r="F141" s="14">
        <f>IF($B141="","",TEXT(DATE(Nastavitve!$B$2,$A141,1),"mmmm yyyy"))</f>
      </c>
    </row>
    <row r="142" spans="1:6" x14ac:dyDescent="0.25">
      <c r="A142" s="9"/>
      <c r="B142" s="9"/>
      <c r="C142" s="13">
        <f>IF($B142="","",SUMIFS(Najemnine!$D$2:$D$200,Najemnine!$A$2:$A$200,$A142,Najemnine!$B$2:$B$200,$B142))</f>
      </c>
      <c r="D142" s="13">
        <f>IF($B142="","",SUMIFS(Stroski!$J$2:$J$200,Stroski!$A$2:$A$200,$A142,Stroski!$C$2:$C$200,$B142))</f>
      </c>
      <c r="E142" s="17">
        <f>IF($B142="","",$C142+$D142)</f>
      </c>
      <c r="F142" s="14">
        <f>IF($B142="","",TEXT(DATE(Nastavitve!$B$2,$A142,1),"mmmm yyyy"))</f>
      </c>
    </row>
    <row r="143" spans="1:6" x14ac:dyDescent="0.25">
      <c r="A143" s="9"/>
      <c r="B143" s="9"/>
      <c r="C143" s="13">
        <f>IF($B143="","",SUMIFS(Najemnine!$D$2:$D$200,Najemnine!$A$2:$A$200,$A143,Najemnine!$B$2:$B$200,$B143))</f>
      </c>
      <c r="D143" s="13">
        <f>IF($B143="","",SUMIFS(Stroski!$J$2:$J$200,Stroski!$A$2:$A$200,$A143,Stroski!$C$2:$C$200,$B143))</f>
      </c>
      <c r="E143" s="17">
        <f>IF($B143="","",$C143+$D143)</f>
      </c>
      <c r="F143" s="14">
        <f>IF($B143="","",TEXT(DATE(Nastavitve!$B$2,$A143,1),"mmmm yyyy"))</f>
      </c>
    </row>
    <row r="144" spans="1:6" x14ac:dyDescent="0.25">
      <c r="A144" s="9"/>
      <c r="B144" s="9"/>
      <c r="C144" s="13">
        <f>IF($B144="","",SUMIFS(Najemnine!$D$2:$D$200,Najemnine!$A$2:$A$200,$A144,Najemnine!$B$2:$B$200,$B144))</f>
      </c>
      <c r="D144" s="13">
        <f>IF($B144="","",SUMIFS(Stroski!$J$2:$J$200,Stroski!$A$2:$A$200,$A144,Stroski!$C$2:$C$200,$B144))</f>
      </c>
      <c r="E144" s="17">
        <f>IF($B144="","",$C144+$D144)</f>
      </c>
      <c r="F144" s="14">
        <f>IF($B144="","",TEXT(DATE(Nastavitve!$B$2,$A144,1),"mmmm yyyy"))</f>
      </c>
    </row>
    <row r="145" spans="1:6" x14ac:dyDescent="0.25">
      <c r="A145" s="9"/>
      <c r="B145" s="9"/>
      <c r="C145" s="13">
        <f>IF($B145="","",SUMIFS(Najemnine!$D$2:$D$200,Najemnine!$A$2:$A$200,$A145,Najemnine!$B$2:$B$200,$B145))</f>
      </c>
      <c r="D145" s="13">
        <f>IF($B145="","",SUMIFS(Stroski!$J$2:$J$200,Stroski!$A$2:$A$200,$A145,Stroski!$C$2:$C$200,$B145))</f>
      </c>
      <c r="E145" s="17">
        <f>IF($B145="","",$C145+$D145)</f>
      </c>
      <c r="F145" s="14">
        <f>IF($B145="","",TEXT(DATE(Nastavitve!$B$2,$A145,1),"mmmm yyyy"))</f>
      </c>
    </row>
    <row r="146" spans="1:6" x14ac:dyDescent="0.25">
      <c r="A146" s="9"/>
      <c r="B146" s="9"/>
      <c r="C146" s="13">
        <f>IF($B146="","",SUMIFS(Najemnine!$D$2:$D$200,Najemnine!$A$2:$A$200,$A146,Najemnine!$B$2:$B$200,$B146))</f>
      </c>
      <c r="D146" s="13">
        <f>IF($B146="","",SUMIFS(Stroski!$J$2:$J$200,Stroski!$A$2:$A$200,$A146,Stroski!$C$2:$C$200,$B146))</f>
      </c>
      <c r="E146" s="17">
        <f>IF($B146="","",$C146+$D146)</f>
      </c>
      <c r="F146" s="14">
        <f>IF($B146="","",TEXT(DATE(Nastavitve!$B$2,$A146,1),"mmmm yyyy"))</f>
      </c>
    </row>
    <row r="147" spans="1:6" x14ac:dyDescent="0.25">
      <c r="A147" s="9"/>
      <c r="B147" s="9"/>
      <c r="C147" s="13">
        <f>IF($B147="","",SUMIFS(Najemnine!$D$2:$D$200,Najemnine!$A$2:$A$200,$A147,Najemnine!$B$2:$B$200,$B147))</f>
      </c>
      <c r="D147" s="13">
        <f>IF($B147="","",SUMIFS(Stroski!$J$2:$J$200,Stroski!$A$2:$A$200,$A147,Stroski!$C$2:$C$200,$B147))</f>
      </c>
      <c r="E147" s="17">
        <f>IF($B147="","",$C147+$D147)</f>
      </c>
      <c r="F147" s="14">
        <f>IF($B147="","",TEXT(DATE(Nastavitve!$B$2,$A147,1),"mmmm yyyy"))</f>
      </c>
    </row>
    <row r="148" spans="1:6" x14ac:dyDescent="0.25">
      <c r="A148" s="9"/>
      <c r="B148" s="9"/>
      <c r="C148" s="13">
        <f>IF($B148="","",SUMIFS(Najemnine!$D$2:$D$200,Najemnine!$A$2:$A$200,$A148,Najemnine!$B$2:$B$200,$B148))</f>
      </c>
      <c r="D148" s="13">
        <f>IF($B148="","",SUMIFS(Stroski!$J$2:$J$200,Stroski!$A$2:$A$200,$A148,Stroski!$C$2:$C$200,$B148))</f>
      </c>
      <c r="E148" s="17">
        <f>IF($B148="","",$C148+$D148)</f>
      </c>
      <c r="F148" s="14">
        <f>IF($B148="","",TEXT(DATE(Nastavitve!$B$2,$A148,1),"mmmm yyyy"))</f>
      </c>
    </row>
    <row r="149" spans="1:6" x14ac:dyDescent="0.25">
      <c r="A149" s="9"/>
      <c r="B149" s="9"/>
      <c r="C149" s="13">
        <f>IF($B149="","",SUMIFS(Najemnine!$D$2:$D$200,Najemnine!$A$2:$A$200,$A149,Najemnine!$B$2:$B$200,$B149))</f>
      </c>
      <c r="D149" s="13">
        <f>IF($B149="","",SUMIFS(Stroski!$J$2:$J$200,Stroski!$A$2:$A$200,$A149,Stroski!$C$2:$C$200,$B149))</f>
      </c>
      <c r="E149" s="17">
        <f>IF($B149="","",$C149+$D149)</f>
      </c>
      <c r="F149" s="14">
        <f>IF($B149="","",TEXT(DATE(Nastavitve!$B$2,$A149,1),"mmmm yyyy"))</f>
      </c>
    </row>
    <row r="150" spans="1:6" x14ac:dyDescent="0.25">
      <c r="A150" s="9"/>
      <c r="B150" s="9"/>
      <c r="C150" s="13">
        <f>IF($B150="","",SUMIFS(Najemnine!$D$2:$D$200,Najemnine!$A$2:$A$200,$A150,Najemnine!$B$2:$B$200,$B150))</f>
      </c>
      <c r="D150" s="13">
        <f>IF($B150="","",SUMIFS(Stroski!$J$2:$J$200,Stroski!$A$2:$A$200,$A150,Stroski!$C$2:$C$200,$B150))</f>
      </c>
      <c r="E150" s="17">
        <f>IF($B150="","",$C150+$D150)</f>
      </c>
      <c r="F150" s="14">
        <f>IF($B150="","",TEXT(DATE(Nastavitve!$B$2,$A150,1),"mmmm yyyy"))</f>
      </c>
    </row>
    <row r="151" spans="1:6" x14ac:dyDescent="0.25">
      <c r="A151" s="9"/>
      <c r="B151" s="9"/>
      <c r="C151" s="13">
        <f>IF($B151="","",SUMIFS(Najemnine!$D$2:$D$200,Najemnine!$A$2:$A$200,$A151,Najemnine!$B$2:$B$200,$B151))</f>
      </c>
      <c r="D151" s="13">
        <f>IF($B151="","",SUMIFS(Stroski!$J$2:$J$200,Stroski!$A$2:$A$200,$A151,Stroski!$C$2:$C$200,$B151))</f>
      </c>
      <c r="E151" s="17">
        <f>IF($B151="","",$C151+$D151)</f>
      </c>
      <c r="F151" s="14">
        <f>IF($B151="","",TEXT(DATE(Nastavitve!$B$2,$A151,1),"mmmm yyyy"))</f>
      </c>
    </row>
    <row r="152" spans="1:6" x14ac:dyDescent="0.25">
      <c r="A152" s="9"/>
      <c r="B152" s="9"/>
      <c r="C152" s="13">
        <f>IF($B152="","",SUMIFS(Najemnine!$D$2:$D$200,Najemnine!$A$2:$A$200,$A152,Najemnine!$B$2:$B$200,$B152))</f>
      </c>
      <c r="D152" s="13">
        <f>IF($B152="","",SUMIFS(Stroski!$J$2:$J$200,Stroski!$A$2:$A$200,$A152,Stroski!$C$2:$C$200,$B152))</f>
      </c>
      <c r="E152" s="17">
        <f>IF($B152="","",$C152+$D152)</f>
      </c>
      <c r="F152" s="14">
        <f>IF($B152="","",TEXT(DATE(Nastavitve!$B$2,$A152,1),"mmmm yyyy"))</f>
      </c>
    </row>
    <row r="153" spans="1:6" x14ac:dyDescent="0.25">
      <c r="A153" s="9"/>
      <c r="B153" s="9"/>
      <c r="C153" s="13">
        <f>IF($B153="","",SUMIFS(Najemnine!$D$2:$D$200,Najemnine!$A$2:$A$200,$A153,Najemnine!$B$2:$B$200,$B153))</f>
      </c>
      <c r="D153" s="13">
        <f>IF($B153="","",SUMIFS(Stroski!$J$2:$J$200,Stroski!$A$2:$A$200,$A153,Stroski!$C$2:$C$200,$B153))</f>
      </c>
      <c r="E153" s="17">
        <f>IF($B153="","",$C153+$D153)</f>
      </c>
      <c r="F153" s="14">
        <f>IF($B153="","",TEXT(DATE(Nastavitve!$B$2,$A153,1),"mmmm yyyy"))</f>
      </c>
    </row>
    <row r="154" spans="1:6" x14ac:dyDescent="0.25">
      <c r="A154" s="9"/>
      <c r="B154" s="9"/>
      <c r="C154" s="13">
        <f>IF($B154="","",SUMIFS(Najemnine!$D$2:$D$200,Najemnine!$A$2:$A$200,$A154,Najemnine!$B$2:$B$200,$B154))</f>
      </c>
      <c r="D154" s="13">
        <f>IF($B154="","",SUMIFS(Stroski!$J$2:$J$200,Stroski!$A$2:$A$200,$A154,Stroski!$C$2:$C$200,$B154))</f>
      </c>
      <c r="E154" s="17">
        <f>IF($B154="","",$C154+$D154)</f>
      </c>
      <c r="F154" s="14">
        <f>IF($B154="","",TEXT(DATE(Nastavitve!$B$2,$A154,1),"mmmm yyyy"))</f>
      </c>
    </row>
    <row r="155" spans="1:6" x14ac:dyDescent="0.25">
      <c r="A155" s="9"/>
      <c r="B155" s="9"/>
      <c r="C155" s="13">
        <f>IF($B155="","",SUMIFS(Najemnine!$D$2:$D$200,Najemnine!$A$2:$A$200,$A155,Najemnine!$B$2:$B$200,$B155))</f>
      </c>
      <c r="D155" s="13">
        <f>IF($B155="","",SUMIFS(Stroski!$J$2:$J$200,Stroski!$A$2:$A$200,$A155,Stroski!$C$2:$C$200,$B155))</f>
      </c>
      <c r="E155" s="17">
        <f>IF($B155="","",$C155+$D155)</f>
      </c>
      <c r="F155" s="14">
        <f>IF($B155="","",TEXT(DATE(Nastavitve!$B$2,$A155,1),"mmmm yyyy"))</f>
      </c>
    </row>
    <row r="156" spans="1:6" x14ac:dyDescent="0.25">
      <c r="A156" s="9"/>
      <c r="B156" s="9"/>
      <c r="C156" s="13">
        <f>IF($B156="","",SUMIFS(Najemnine!$D$2:$D$200,Najemnine!$A$2:$A$200,$A156,Najemnine!$B$2:$B$200,$B156))</f>
      </c>
      <c r="D156" s="13">
        <f>IF($B156="","",SUMIFS(Stroski!$J$2:$J$200,Stroski!$A$2:$A$200,$A156,Stroski!$C$2:$C$200,$B156))</f>
      </c>
      <c r="E156" s="17">
        <f>IF($B156="","",$C156+$D156)</f>
      </c>
      <c r="F156" s="14">
        <f>IF($B156="","",TEXT(DATE(Nastavitve!$B$2,$A156,1),"mmmm yyyy"))</f>
      </c>
    </row>
    <row r="157" spans="1:6" x14ac:dyDescent="0.25">
      <c r="A157" s="9"/>
      <c r="B157" s="9"/>
      <c r="C157" s="13">
        <f>IF($B157="","",SUMIFS(Najemnine!$D$2:$D$200,Najemnine!$A$2:$A$200,$A157,Najemnine!$B$2:$B$200,$B157))</f>
      </c>
      <c r="D157" s="13">
        <f>IF($B157="","",SUMIFS(Stroski!$J$2:$J$200,Stroski!$A$2:$A$200,$A157,Stroski!$C$2:$C$200,$B157))</f>
      </c>
      <c r="E157" s="17">
        <f>IF($B157="","",$C157+$D157)</f>
      </c>
      <c r="F157" s="14">
        <f>IF($B157="","",TEXT(DATE(Nastavitve!$B$2,$A157,1),"mmmm yyyy"))</f>
      </c>
    </row>
    <row r="158" spans="1:6" x14ac:dyDescent="0.25">
      <c r="A158" s="9"/>
      <c r="B158" s="9"/>
      <c r="C158" s="13">
        <f>IF($B158="","",SUMIFS(Najemnine!$D$2:$D$200,Najemnine!$A$2:$A$200,$A158,Najemnine!$B$2:$B$200,$B158))</f>
      </c>
      <c r="D158" s="13">
        <f>IF($B158="","",SUMIFS(Stroski!$J$2:$J$200,Stroski!$A$2:$A$200,$A158,Stroski!$C$2:$C$200,$B158))</f>
      </c>
      <c r="E158" s="17">
        <f>IF($B158="","",$C158+$D158)</f>
      </c>
      <c r="F158" s="14">
        <f>IF($B158="","",TEXT(DATE(Nastavitve!$B$2,$A158,1),"mmmm yyyy"))</f>
      </c>
    </row>
    <row r="159" spans="1:6" x14ac:dyDescent="0.25">
      <c r="A159" s="9"/>
      <c r="B159" s="9"/>
      <c r="C159" s="13">
        <f>IF($B159="","",SUMIFS(Najemnine!$D$2:$D$200,Najemnine!$A$2:$A$200,$A159,Najemnine!$B$2:$B$200,$B159))</f>
      </c>
      <c r="D159" s="13">
        <f>IF($B159="","",SUMIFS(Stroski!$J$2:$J$200,Stroski!$A$2:$A$200,$A159,Stroski!$C$2:$C$200,$B159))</f>
      </c>
      <c r="E159" s="17">
        <f>IF($B159="","",$C159+$D159)</f>
      </c>
      <c r="F159" s="14">
        <f>IF($B159="","",TEXT(DATE(Nastavitve!$B$2,$A159,1),"mmmm yyyy"))</f>
      </c>
    </row>
    <row r="160" spans="1:6" x14ac:dyDescent="0.25">
      <c r="A160" s="9"/>
      <c r="B160" s="9"/>
      <c r="C160" s="13">
        <f>IF($B160="","",SUMIFS(Najemnine!$D$2:$D$200,Najemnine!$A$2:$A$200,$A160,Najemnine!$B$2:$B$200,$B160))</f>
      </c>
      <c r="D160" s="13">
        <f>IF($B160="","",SUMIFS(Stroski!$J$2:$J$200,Stroski!$A$2:$A$200,$A160,Stroski!$C$2:$C$200,$B160))</f>
      </c>
      <c r="E160" s="17">
        <f>IF($B160="","",$C160+$D160)</f>
      </c>
      <c r="F160" s="14">
        <f>IF($B160="","",TEXT(DATE(Nastavitve!$B$2,$A160,1),"mmmm yyyy"))</f>
      </c>
    </row>
    <row r="161" spans="1:6" x14ac:dyDescent="0.25">
      <c r="A161" s="9"/>
      <c r="B161" s="9"/>
      <c r="C161" s="13">
        <f>IF($B161="","",SUMIFS(Najemnine!$D$2:$D$200,Najemnine!$A$2:$A$200,$A161,Najemnine!$B$2:$B$200,$B161))</f>
      </c>
      <c r="D161" s="13">
        <f>IF($B161="","",SUMIFS(Stroski!$J$2:$J$200,Stroski!$A$2:$A$200,$A161,Stroski!$C$2:$C$200,$B161))</f>
      </c>
      <c r="E161" s="17">
        <f>IF($B161="","",$C161+$D161)</f>
      </c>
      <c r="F161" s="14">
        <f>IF($B161="","",TEXT(DATE(Nastavitve!$B$2,$A161,1),"mmmm yyyy"))</f>
      </c>
    </row>
    <row r="162" spans="1:6" x14ac:dyDescent="0.25">
      <c r="A162" s="9"/>
      <c r="B162" s="9"/>
      <c r="C162" s="13">
        <f>IF($B162="","",SUMIFS(Najemnine!$D$2:$D$200,Najemnine!$A$2:$A$200,$A162,Najemnine!$B$2:$B$200,$B162))</f>
      </c>
      <c r="D162" s="13">
        <f>IF($B162="","",SUMIFS(Stroski!$J$2:$J$200,Stroski!$A$2:$A$200,$A162,Stroski!$C$2:$C$200,$B162))</f>
      </c>
      <c r="E162" s="17">
        <f>IF($B162="","",$C162+$D162)</f>
      </c>
      <c r="F162" s="14">
        <f>IF($B162="","",TEXT(DATE(Nastavitve!$B$2,$A162,1),"mmmm yyyy"))</f>
      </c>
    </row>
    <row r="163" spans="1:6" x14ac:dyDescent="0.25">
      <c r="A163" s="9"/>
      <c r="B163" s="9"/>
      <c r="C163" s="13">
        <f>IF($B163="","",SUMIFS(Najemnine!$D$2:$D$200,Najemnine!$A$2:$A$200,$A163,Najemnine!$B$2:$B$200,$B163))</f>
      </c>
      <c r="D163" s="13">
        <f>IF($B163="","",SUMIFS(Stroski!$J$2:$J$200,Stroski!$A$2:$A$200,$A163,Stroski!$C$2:$C$200,$B163))</f>
      </c>
      <c r="E163" s="17">
        <f>IF($B163="","",$C163+$D163)</f>
      </c>
      <c r="F163" s="14">
        <f>IF($B163="","",TEXT(DATE(Nastavitve!$B$2,$A163,1),"mmmm yyyy"))</f>
      </c>
    </row>
    <row r="164" spans="1:6" x14ac:dyDescent="0.25">
      <c r="A164" s="9"/>
      <c r="B164" s="9"/>
      <c r="C164" s="13">
        <f>IF($B164="","",SUMIFS(Najemnine!$D$2:$D$200,Najemnine!$A$2:$A$200,$A164,Najemnine!$B$2:$B$200,$B164))</f>
      </c>
      <c r="D164" s="13">
        <f>IF($B164="","",SUMIFS(Stroski!$J$2:$J$200,Stroski!$A$2:$A$200,$A164,Stroski!$C$2:$C$200,$B164))</f>
      </c>
      <c r="E164" s="17">
        <f>IF($B164="","",$C164+$D164)</f>
      </c>
      <c r="F164" s="14">
        <f>IF($B164="","",TEXT(DATE(Nastavitve!$B$2,$A164,1),"mmmm yyyy"))</f>
      </c>
    </row>
    <row r="165" spans="1:6" x14ac:dyDescent="0.25">
      <c r="A165" s="9"/>
      <c r="B165" s="9"/>
      <c r="C165" s="13">
        <f>IF($B165="","",SUMIFS(Najemnine!$D$2:$D$200,Najemnine!$A$2:$A$200,$A165,Najemnine!$B$2:$B$200,$B165))</f>
      </c>
      <c r="D165" s="13">
        <f>IF($B165="","",SUMIFS(Stroski!$J$2:$J$200,Stroski!$A$2:$A$200,$A165,Stroski!$C$2:$C$200,$B165))</f>
      </c>
      <c r="E165" s="17">
        <f>IF($B165="","",$C165+$D165)</f>
      </c>
      <c r="F165" s="14">
        <f>IF($B165="","",TEXT(DATE(Nastavitve!$B$2,$A165,1),"mmmm yyyy"))</f>
      </c>
    </row>
    <row r="166" spans="1:6" x14ac:dyDescent="0.25">
      <c r="A166" s="9"/>
      <c r="B166" s="9"/>
      <c r="C166" s="13">
        <f>IF($B166="","",SUMIFS(Najemnine!$D$2:$D$200,Najemnine!$A$2:$A$200,$A166,Najemnine!$B$2:$B$200,$B166))</f>
      </c>
      <c r="D166" s="13">
        <f>IF($B166="","",SUMIFS(Stroski!$J$2:$J$200,Stroski!$A$2:$A$200,$A166,Stroski!$C$2:$C$200,$B166))</f>
      </c>
      <c r="E166" s="17">
        <f>IF($B166="","",$C166+$D166)</f>
      </c>
      <c r="F166" s="14">
        <f>IF($B166="","",TEXT(DATE(Nastavitve!$B$2,$A166,1),"mmmm yyyy"))</f>
      </c>
    </row>
    <row r="167" spans="1:6" x14ac:dyDescent="0.25">
      <c r="A167" s="9"/>
      <c r="B167" s="9"/>
      <c r="C167" s="13">
        <f>IF($B167="","",SUMIFS(Najemnine!$D$2:$D$200,Najemnine!$A$2:$A$200,$A167,Najemnine!$B$2:$B$200,$B167))</f>
      </c>
      <c r="D167" s="13">
        <f>IF($B167="","",SUMIFS(Stroski!$J$2:$J$200,Stroski!$A$2:$A$200,$A167,Stroski!$C$2:$C$200,$B167))</f>
      </c>
      <c r="E167" s="17">
        <f>IF($B167="","",$C167+$D167)</f>
      </c>
      <c r="F167" s="14">
        <f>IF($B167="","",TEXT(DATE(Nastavitve!$B$2,$A167,1),"mmmm yyyy"))</f>
      </c>
    </row>
    <row r="168" spans="1:6" x14ac:dyDescent="0.25">
      <c r="A168" s="9"/>
      <c r="B168" s="9"/>
      <c r="C168" s="13">
        <f>IF($B168="","",SUMIFS(Najemnine!$D$2:$D$200,Najemnine!$A$2:$A$200,$A168,Najemnine!$B$2:$B$200,$B168))</f>
      </c>
      <c r="D168" s="13">
        <f>IF($B168="","",SUMIFS(Stroski!$J$2:$J$200,Stroski!$A$2:$A$200,$A168,Stroski!$C$2:$C$200,$B168))</f>
      </c>
      <c r="E168" s="17">
        <f>IF($B168="","",$C168+$D168)</f>
      </c>
      <c r="F168" s="14">
        <f>IF($B168="","",TEXT(DATE(Nastavitve!$B$2,$A168,1),"mmmm yyyy"))</f>
      </c>
    </row>
    <row r="169" spans="1:6" x14ac:dyDescent="0.25">
      <c r="A169" s="9"/>
      <c r="B169" s="9"/>
      <c r="C169" s="13">
        <f>IF($B169="","",SUMIFS(Najemnine!$D$2:$D$200,Najemnine!$A$2:$A$200,$A169,Najemnine!$B$2:$B$200,$B169))</f>
      </c>
      <c r="D169" s="13">
        <f>IF($B169="","",SUMIFS(Stroski!$J$2:$J$200,Stroski!$A$2:$A$200,$A169,Stroski!$C$2:$C$200,$B169))</f>
      </c>
      <c r="E169" s="17">
        <f>IF($B169="","",$C169+$D169)</f>
      </c>
      <c r="F169" s="14">
        <f>IF($B169="","",TEXT(DATE(Nastavitve!$B$2,$A169,1),"mmmm yyyy"))</f>
      </c>
    </row>
    <row r="170" spans="1:6" x14ac:dyDescent="0.25">
      <c r="A170" s="9"/>
      <c r="B170" s="9"/>
      <c r="C170" s="13">
        <f>IF($B170="","",SUMIFS(Najemnine!$D$2:$D$200,Najemnine!$A$2:$A$200,$A170,Najemnine!$B$2:$B$200,$B170))</f>
      </c>
      <c r="D170" s="13">
        <f>IF($B170="","",SUMIFS(Stroski!$J$2:$J$200,Stroski!$A$2:$A$200,$A170,Stroski!$C$2:$C$200,$B170))</f>
      </c>
      <c r="E170" s="17">
        <f>IF($B170="","",$C170+$D170)</f>
      </c>
      <c r="F170" s="14">
        <f>IF($B170="","",TEXT(DATE(Nastavitve!$B$2,$A170,1),"mmmm yyyy"))</f>
      </c>
    </row>
    <row r="171" spans="1:6" x14ac:dyDescent="0.25">
      <c r="A171" s="9"/>
      <c r="B171" s="9"/>
      <c r="C171" s="13">
        <f>IF($B171="","",SUMIFS(Najemnine!$D$2:$D$200,Najemnine!$A$2:$A$200,$A171,Najemnine!$B$2:$B$200,$B171))</f>
      </c>
      <c r="D171" s="13">
        <f>IF($B171="","",SUMIFS(Stroski!$J$2:$J$200,Stroski!$A$2:$A$200,$A171,Stroski!$C$2:$C$200,$B171))</f>
      </c>
      <c r="E171" s="17">
        <f>IF($B171="","",$C171+$D171)</f>
      </c>
      <c r="F171" s="14">
        <f>IF($B171="","",TEXT(DATE(Nastavitve!$B$2,$A171,1),"mmmm yyyy"))</f>
      </c>
    </row>
    <row r="172" spans="1:6" x14ac:dyDescent="0.25">
      <c r="A172" s="9"/>
      <c r="B172" s="9"/>
      <c r="C172" s="13">
        <f>IF($B172="","",SUMIFS(Najemnine!$D$2:$D$200,Najemnine!$A$2:$A$200,$A172,Najemnine!$B$2:$B$200,$B172))</f>
      </c>
      <c r="D172" s="13">
        <f>IF($B172="","",SUMIFS(Stroski!$J$2:$J$200,Stroski!$A$2:$A$200,$A172,Stroski!$C$2:$C$200,$B172))</f>
      </c>
      <c r="E172" s="17">
        <f>IF($B172="","",$C172+$D172)</f>
      </c>
      <c r="F172" s="14">
        <f>IF($B172="","",TEXT(DATE(Nastavitve!$B$2,$A172,1),"mmmm yyyy"))</f>
      </c>
    </row>
    <row r="173" spans="1:6" x14ac:dyDescent="0.25">
      <c r="A173" s="9"/>
      <c r="B173" s="9"/>
      <c r="C173" s="13">
        <f>IF($B173="","",SUMIFS(Najemnine!$D$2:$D$200,Najemnine!$A$2:$A$200,$A173,Najemnine!$B$2:$B$200,$B173))</f>
      </c>
      <c r="D173" s="13">
        <f>IF($B173="","",SUMIFS(Stroski!$J$2:$J$200,Stroski!$A$2:$A$200,$A173,Stroski!$C$2:$C$200,$B173))</f>
      </c>
      <c r="E173" s="17">
        <f>IF($B173="","",$C173+$D173)</f>
      </c>
      <c r="F173" s="14">
        <f>IF($B173="","",TEXT(DATE(Nastavitve!$B$2,$A173,1),"mmmm yyyy"))</f>
      </c>
    </row>
    <row r="174" spans="1:6" x14ac:dyDescent="0.25">
      <c r="A174" s="9"/>
      <c r="B174" s="9"/>
      <c r="C174" s="13">
        <f>IF($B174="","",SUMIFS(Najemnine!$D$2:$D$200,Najemnine!$A$2:$A$200,$A174,Najemnine!$B$2:$B$200,$B174))</f>
      </c>
      <c r="D174" s="13">
        <f>IF($B174="","",SUMIFS(Stroski!$J$2:$J$200,Stroski!$A$2:$A$200,$A174,Stroski!$C$2:$C$200,$B174))</f>
      </c>
      <c r="E174" s="17">
        <f>IF($B174="","",$C174+$D174)</f>
      </c>
      <c r="F174" s="14">
        <f>IF($B174="","",TEXT(DATE(Nastavitve!$B$2,$A174,1),"mmmm yyyy"))</f>
      </c>
    </row>
    <row r="175" spans="1:6" x14ac:dyDescent="0.25">
      <c r="A175" s="9"/>
      <c r="B175" s="9"/>
      <c r="C175" s="13">
        <f>IF($B175="","",SUMIFS(Najemnine!$D$2:$D$200,Najemnine!$A$2:$A$200,$A175,Najemnine!$B$2:$B$200,$B175))</f>
      </c>
      <c r="D175" s="13">
        <f>IF($B175="","",SUMIFS(Stroski!$J$2:$J$200,Stroski!$A$2:$A$200,$A175,Stroski!$C$2:$C$200,$B175))</f>
      </c>
      <c r="E175" s="17">
        <f>IF($B175="","",$C175+$D175)</f>
      </c>
      <c r="F175" s="14">
        <f>IF($B175="","",TEXT(DATE(Nastavitve!$B$2,$A175,1),"mmmm yyyy"))</f>
      </c>
    </row>
    <row r="176" spans="1:6" x14ac:dyDescent="0.25">
      <c r="A176" s="9"/>
      <c r="B176" s="9"/>
      <c r="C176" s="13">
        <f>IF($B176="","",SUMIFS(Najemnine!$D$2:$D$200,Najemnine!$A$2:$A$200,$A176,Najemnine!$B$2:$B$200,$B176))</f>
      </c>
      <c r="D176" s="13">
        <f>IF($B176="","",SUMIFS(Stroski!$J$2:$J$200,Stroski!$A$2:$A$200,$A176,Stroski!$C$2:$C$200,$B176))</f>
      </c>
      <c r="E176" s="17">
        <f>IF($B176="","",$C176+$D176)</f>
      </c>
      <c r="F176" s="14">
        <f>IF($B176="","",TEXT(DATE(Nastavitve!$B$2,$A176,1),"mmmm yyyy"))</f>
      </c>
    </row>
    <row r="177" spans="1:6" x14ac:dyDescent="0.25">
      <c r="A177" s="9"/>
      <c r="B177" s="9"/>
      <c r="C177" s="13">
        <f>IF($B177="","",SUMIFS(Najemnine!$D$2:$D$200,Najemnine!$A$2:$A$200,$A177,Najemnine!$B$2:$B$200,$B177))</f>
      </c>
      <c r="D177" s="13">
        <f>IF($B177="","",SUMIFS(Stroski!$J$2:$J$200,Stroski!$A$2:$A$200,$A177,Stroski!$C$2:$C$200,$B177))</f>
      </c>
      <c r="E177" s="17">
        <f>IF($B177="","",$C177+$D177)</f>
      </c>
      <c r="F177" s="14">
        <f>IF($B177="","",TEXT(DATE(Nastavitve!$B$2,$A177,1),"mmmm yyyy"))</f>
      </c>
    </row>
    <row r="178" spans="1:6" x14ac:dyDescent="0.25">
      <c r="A178" s="9"/>
      <c r="B178" s="9"/>
      <c r="C178" s="13">
        <f>IF($B178="","",SUMIFS(Najemnine!$D$2:$D$200,Najemnine!$A$2:$A$200,$A178,Najemnine!$B$2:$B$200,$B178))</f>
      </c>
      <c r="D178" s="13">
        <f>IF($B178="","",SUMIFS(Stroski!$J$2:$J$200,Stroski!$A$2:$A$200,$A178,Stroski!$C$2:$C$200,$B178))</f>
      </c>
      <c r="E178" s="17">
        <f>IF($B178="","",$C178+$D178)</f>
      </c>
      <c r="F178" s="14">
        <f>IF($B178="","",TEXT(DATE(Nastavitve!$B$2,$A178,1),"mmmm yyyy"))</f>
      </c>
    </row>
    <row r="179" spans="1:6" x14ac:dyDescent="0.25">
      <c r="A179" s="9"/>
      <c r="B179" s="9"/>
      <c r="C179" s="13">
        <f>IF($B179="","",SUMIFS(Najemnine!$D$2:$D$200,Najemnine!$A$2:$A$200,$A179,Najemnine!$B$2:$B$200,$B179))</f>
      </c>
      <c r="D179" s="13">
        <f>IF($B179="","",SUMIFS(Stroski!$J$2:$J$200,Stroski!$A$2:$A$200,$A179,Stroski!$C$2:$C$200,$B179))</f>
      </c>
      <c r="E179" s="17">
        <f>IF($B179="","",$C179+$D179)</f>
      </c>
      <c r="F179" s="14">
        <f>IF($B179="","",TEXT(DATE(Nastavitve!$B$2,$A179,1),"mmmm yyyy"))</f>
      </c>
    </row>
    <row r="180" spans="1:6" x14ac:dyDescent="0.25">
      <c r="A180" s="9"/>
      <c r="B180" s="9"/>
      <c r="C180" s="13">
        <f>IF($B180="","",SUMIFS(Najemnine!$D$2:$D$200,Najemnine!$A$2:$A$200,$A180,Najemnine!$B$2:$B$200,$B180))</f>
      </c>
      <c r="D180" s="13">
        <f>IF($B180="","",SUMIFS(Stroski!$J$2:$J$200,Stroski!$A$2:$A$200,$A180,Stroski!$C$2:$C$200,$B180))</f>
      </c>
      <c r="E180" s="17">
        <f>IF($B180="","",$C180+$D180)</f>
      </c>
      <c r="F180" s="14">
        <f>IF($B180="","",TEXT(DATE(Nastavitve!$B$2,$A180,1),"mmmm yyyy"))</f>
      </c>
    </row>
    <row r="181" spans="1:6" x14ac:dyDescent="0.25">
      <c r="A181" s="9"/>
      <c r="B181" s="9"/>
      <c r="C181" s="13">
        <f>IF($B181="","",SUMIFS(Najemnine!$D$2:$D$200,Najemnine!$A$2:$A$200,$A181,Najemnine!$B$2:$B$200,$B181))</f>
      </c>
      <c r="D181" s="13">
        <f>IF($B181="","",SUMIFS(Stroski!$J$2:$J$200,Stroski!$A$2:$A$200,$A181,Stroski!$C$2:$C$200,$B181))</f>
      </c>
      <c r="E181" s="17">
        <f>IF($B181="","",$C181+$D181)</f>
      </c>
      <c r="F181" s="14">
        <f>IF($B181="","",TEXT(DATE(Nastavitve!$B$2,$A181,1),"mmmm yyyy"))</f>
      </c>
    </row>
    <row r="182" spans="1:6" x14ac:dyDescent="0.25">
      <c r="A182" s="9"/>
      <c r="B182" s="9"/>
      <c r="C182" s="13">
        <f>IF($B182="","",SUMIFS(Najemnine!$D$2:$D$200,Najemnine!$A$2:$A$200,$A182,Najemnine!$B$2:$B$200,$B182))</f>
      </c>
      <c r="D182" s="13">
        <f>IF($B182="","",SUMIFS(Stroski!$J$2:$J$200,Stroski!$A$2:$A$200,$A182,Stroski!$C$2:$C$200,$B182))</f>
      </c>
      <c r="E182" s="17">
        <f>IF($B182="","",$C182+$D182)</f>
      </c>
      <c r="F182" s="14">
        <f>IF($B182="","",TEXT(DATE(Nastavitve!$B$2,$A182,1),"mmmm yyyy"))</f>
      </c>
    </row>
    <row r="183" spans="1:6" x14ac:dyDescent="0.25">
      <c r="A183" s="9"/>
      <c r="B183" s="9"/>
      <c r="C183" s="13">
        <f>IF($B183="","",SUMIFS(Najemnine!$D$2:$D$200,Najemnine!$A$2:$A$200,$A183,Najemnine!$B$2:$B$200,$B183))</f>
      </c>
      <c r="D183" s="13">
        <f>IF($B183="","",SUMIFS(Stroski!$J$2:$J$200,Stroski!$A$2:$A$200,$A183,Stroski!$C$2:$C$200,$B183))</f>
      </c>
      <c r="E183" s="17">
        <f>IF($B183="","",$C183+$D183)</f>
      </c>
      <c r="F183" s="14">
        <f>IF($B183="","",TEXT(DATE(Nastavitve!$B$2,$A183,1),"mmmm yyyy"))</f>
      </c>
    </row>
    <row r="184" spans="1:6" x14ac:dyDescent="0.25">
      <c r="A184" s="9"/>
      <c r="B184" s="9"/>
      <c r="C184" s="13">
        <f>IF($B184="","",SUMIFS(Najemnine!$D$2:$D$200,Najemnine!$A$2:$A$200,$A184,Najemnine!$B$2:$B$200,$B184))</f>
      </c>
      <c r="D184" s="13">
        <f>IF($B184="","",SUMIFS(Stroski!$J$2:$J$200,Stroski!$A$2:$A$200,$A184,Stroski!$C$2:$C$200,$B184))</f>
      </c>
      <c r="E184" s="17">
        <f>IF($B184="","",$C184+$D184)</f>
      </c>
      <c r="F184" s="14">
        <f>IF($B184="","",TEXT(DATE(Nastavitve!$B$2,$A184,1),"mmmm yyyy"))</f>
      </c>
    </row>
    <row r="185" spans="1:6" x14ac:dyDescent="0.25">
      <c r="A185" s="9"/>
      <c r="B185" s="9"/>
      <c r="C185" s="13">
        <f>IF($B185="","",SUMIFS(Najemnine!$D$2:$D$200,Najemnine!$A$2:$A$200,$A185,Najemnine!$B$2:$B$200,$B185))</f>
      </c>
      <c r="D185" s="13">
        <f>IF($B185="","",SUMIFS(Stroski!$J$2:$J$200,Stroski!$A$2:$A$200,$A185,Stroski!$C$2:$C$200,$B185))</f>
      </c>
      <c r="E185" s="17">
        <f>IF($B185="","",$C185+$D185)</f>
      </c>
      <c r="F185" s="14">
        <f>IF($B185="","",TEXT(DATE(Nastavitve!$B$2,$A185,1),"mmmm yyyy"))</f>
      </c>
    </row>
    <row r="186" spans="1:6" x14ac:dyDescent="0.25">
      <c r="A186" s="9"/>
      <c r="B186" s="9"/>
      <c r="C186" s="13">
        <f>IF($B186="","",SUMIFS(Najemnine!$D$2:$D$200,Najemnine!$A$2:$A$200,$A186,Najemnine!$B$2:$B$200,$B186))</f>
      </c>
      <c r="D186" s="13">
        <f>IF($B186="","",SUMIFS(Stroski!$J$2:$J$200,Stroski!$A$2:$A$200,$A186,Stroski!$C$2:$C$200,$B186))</f>
      </c>
      <c r="E186" s="17">
        <f>IF($B186="","",$C186+$D186)</f>
      </c>
      <c r="F186" s="14">
        <f>IF($B186="","",TEXT(DATE(Nastavitve!$B$2,$A186,1),"mmmm yyyy"))</f>
      </c>
    </row>
    <row r="187" spans="1:6" x14ac:dyDescent="0.25">
      <c r="A187" s="9"/>
      <c r="B187" s="9"/>
      <c r="C187" s="13">
        <f>IF($B187="","",SUMIFS(Najemnine!$D$2:$D$200,Najemnine!$A$2:$A$200,$A187,Najemnine!$B$2:$B$200,$B187))</f>
      </c>
      <c r="D187" s="13">
        <f>IF($B187="","",SUMIFS(Stroski!$J$2:$J$200,Stroski!$A$2:$A$200,$A187,Stroski!$C$2:$C$200,$B187))</f>
      </c>
      <c r="E187" s="17">
        <f>IF($B187="","",$C187+$D187)</f>
      </c>
      <c r="F187" s="14">
        <f>IF($B187="","",TEXT(DATE(Nastavitve!$B$2,$A187,1),"mmmm yyyy"))</f>
      </c>
    </row>
    <row r="188" spans="1:6" x14ac:dyDescent="0.25">
      <c r="A188" s="9"/>
      <c r="B188" s="9"/>
      <c r="C188" s="13">
        <f>IF($B188="","",SUMIFS(Najemnine!$D$2:$D$200,Najemnine!$A$2:$A$200,$A188,Najemnine!$B$2:$B$200,$B188))</f>
      </c>
      <c r="D188" s="13">
        <f>IF($B188="","",SUMIFS(Stroski!$J$2:$J$200,Stroski!$A$2:$A$200,$A188,Stroski!$C$2:$C$200,$B188))</f>
      </c>
      <c r="E188" s="17">
        <f>IF($B188="","",$C188+$D188)</f>
      </c>
      <c r="F188" s="14">
        <f>IF($B188="","",TEXT(DATE(Nastavitve!$B$2,$A188,1),"mmmm yyyy"))</f>
      </c>
    </row>
    <row r="189" spans="1:6" x14ac:dyDescent="0.25">
      <c r="A189" s="9"/>
      <c r="B189" s="9"/>
      <c r="C189" s="13">
        <f>IF($B189="","",SUMIFS(Najemnine!$D$2:$D$200,Najemnine!$A$2:$A$200,$A189,Najemnine!$B$2:$B$200,$B189))</f>
      </c>
      <c r="D189" s="13">
        <f>IF($B189="","",SUMIFS(Stroski!$J$2:$J$200,Stroski!$A$2:$A$200,$A189,Stroski!$C$2:$C$200,$B189))</f>
      </c>
      <c r="E189" s="17">
        <f>IF($B189="","",$C189+$D189)</f>
      </c>
      <c r="F189" s="14">
        <f>IF($B189="","",TEXT(DATE(Nastavitve!$B$2,$A189,1),"mmmm yyyy"))</f>
      </c>
    </row>
    <row r="190" spans="1:6" x14ac:dyDescent="0.25">
      <c r="A190" s="9"/>
      <c r="B190" s="9"/>
      <c r="C190" s="13">
        <f>IF($B190="","",SUMIFS(Najemnine!$D$2:$D$200,Najemnine!$A$2:$A$200,$A190,Najemnine!$B$2:$B$200,$B190))</f>
      </c>
      <c r="D190" s="13">
        <f>IF($B190="","",SUMIFS(Stroski!$J$2:$J$200,Stroski!$A$2:$A$200,$A190,Stroski!$C$2:$C$200,$B190))</f>
      </c>
      <c r="E190" s="17">
        <f>IF($B190="","",$C190+$D190)</f>
      </c>
      <c r="F190" s="14">
        <f>IF($B190="","",TEXT(DATE(Nastavitve!$B$2,$A190,1),"mmmm yyyy"))</f>
      </c>
    </row>
    <row r="191" spans="1:6" x14ac:dyDescent="0.25">
      <c r="A191" s="9"/>
      <c r="B191" s="9"/>
      <c r="C191" s="13">
        <f>IF($B191="","",SUMIFS(Najemnine!$D$2:$D$200,Najemnine!$A$2:$A$200,$A191,Najemnine!$B$2:$B$200,$B191))</f>
      </c>
      <c r="D191" s="13">
        <f>IF($B191="","",SUMIFS(Stroski!$J$2:$J$200,Stroski!$A$2:$A$200,$A191,Stroski!$C$2:$C$200,$B191))</f>
      </c>
      <c r="E191" s="17">
        <f>IF($B191="","",$C191+$D191)</f>
      </c>
      <c r="F191" s="14">
        <f>IF($B191="","",TEXT(DATE(Nastavitve!$B$2,$A191,1),"mmmm yyyy"))</f>
      </c>
    </row>
    <row r="192" spans="1:6" x14ac:dyDescent="0.25">
      <c r="A192" s="9"/>
      <c r="B192" s="9"/>
      <c r="C192" s="13">
        <f>IF($B192="","",SUMIFS(Najemnine!$D$2:$D$200,Najemnine!$A$2:$A$200,$A192,Najemnine!$B$2:$B$200,$B192))</f>
      </c>
      <c r="D192" s="13">
        <f>IF($B192="","",SUMIFS(Stroski!$J$2:$J$200,Stroski!$A$2:$A$200,$A192,Stroski!$C$2:$C$200,$B192))</f>
      </c>
      <c r="E192" s="17">
        <f>IF($B192="","",$C192+$D192)</f>
      </c>
      <c r="F192" s="14">
        <f>IF($B192="","",TEXT(DATE(Nastavitve!$B$2,$A192,1),"mmmm yyyy"))</f>
      </c>
    </row>
    <row r="193" spans="1:6" x14ac:dyDescent="0.25">
      <c r="A193" s="9"/>
      <c r="B193" s="9"/>
      <c r="C193" s="13">
        <f>IF($B193="","",SUMIFS(Najemnine!$D$2:$D$200,Najemnine!$A$2:$A$200,$A193,Najemnine!$B$2:$B$200,$B193))</f>
      </c>
      <c r="D193" s="13">
        <f>IF($B193="","",SUMIFS(Stroski!$J$2:$J$200,Stroski!$A$2:$A$200,$A193,Stroski!$C$2:$C$200,$B193))</f>
      </c>
      <c r="E193" s="17">
        <f>IF($B193="","",$C193+$D193)</f>
      </c>
      <c r="F193" s="14">
        <f>IF($B193="","",TEXT(DATE(Nastavitve!$B$2,$A193,1),"mmmm yyyy"))</f>
      </c>
    </row>
    <row r="194" spans="1:6" x14ac:dyDescent="0.25">
      <c r="A194" s="9"/>
      <c r="B194" s="9"/>
      <c r="C194" s="13">
        <f>IF($B194="","",SUMIFS(Najemnine!$D$2:$D$200,Najemnine!$A$2:$A$200,$A194,Najemnine!$B$2:$B$200,$B194))</f>
      </c>
      <c r="D194" s="13">
        <f>IF($B194="","",SUMIFS(Stroski!$J$2:$J$200,Stroski!$A$2:$A$200,$A194,Stroski!$C$2:$C$200,$B194))</f>
      </c>
      <c r="E194" s="17">
        <f>IF($B194="","",$C194+$D194)</f>
      </c>
      <c r="F194" s="14">
        <f>IF($B194="","",TEXT(DATE(Nastavitve!$B$2,$A194,1),"mmmm yyyy"))</f>
      </c>
    </row>
    <row r="195" spans="1:6" x14ac:dyDescent="0.25">
      <c r="A195" s="9"/>
      <c r="B195" s="9"/>
      <c r="C195" s="13">
        <f>IF($B195="","",SUMIFS(Najemnine!$D$2:$D$200,Najemnine!$A$2:$A$200,$A195,Najemnine!$B$2:$B$200,$B195))</f>
      </c>
      <c r="D195" s="13">
        <f>IF($B195="","",SUMIFS(Stroski!$J$2:$J$200,Stroski!$A$2:$A$200,$A195,Stroski!$C$2:$C$200,$B195))</f>
      </c>
      <c r="E195" s="17">
        <f>IF($B195="","",$C195+$D195)</f>
      </c>
      <c r="F195" s="14">
        <f>IF($B195="","",TEXT(DATE(Nastavitve!$B$2,$A195,1),"mmmm yyyy"))</f>
      </c>
    </row>
    <row r="196" spans="1:6" x14ac:dyDescent="0.25">
      <c r="A196" s="9"/>
      <c r="B196" s="9"/>
      <c r="C196" s="13">
        <f>IF($B196="","",SUMIFS(Najemnine!$D$2:$D$200,Najemnine!$A$2:$A$200,$A196,Najemnine!$B$2:$B$200,$B196))</f>
      </c>
      <c r="D196" s="13">
        <f>IF($B196="","",SUMIFS(Stroski!$J$2:$J$200,Stroski!$A$2:$A$200,$A196,Stroski!$C$2:$C$200,$B196))</f>
      </c>
      <c r="E196" s="17">
        <f>IF($B196="","",$C196+$D196)</f>
      </c>
      <c r="F196" s="14">
        <f>IF($B196="","",TEXT(DATE(Nastavitve!$B$2,$A196,1),"mmmm yyyy"))</f>
      </c>
    </row>
    <row r="197" spans="1:6" x14ac:dyDescent="0.25">
      <c r="A197" s="9"/>
      <c r="B197" s="9"/>
      <c r="C197" s="13">
        <f>IF($B197="","",SUMIFS(Najemnine!$D$2:$D$200,Najemnine!$A$2:$A$200,$A197,Najemnine!$B$2:$B$200,$B197))</f>
      </c>
      <c r="D197" s="13">
        <f>IF($B197="","",SUMIFS(Stroski!$J$2:$J$200,Stroski!$A$2:$A$200,$A197,Stroski!$C$2:$C$200,$B197))</f>
      </c>
      <c r="E197" s="17">
        <f>IF($B197="","",$C197+$D197)</f>
      </c>
      <c r="F197" s="14">
        <f>IF($B197="","",TEXT(DATE(Nastavitve!$B$2,$A197,1),"mmmm yyyy"))</f>
      </c>
    </row>
    <row r="198" spans="1:6" x14ac:dyDescent="0.25">
      <c r="A198" s="9"/>
      <c r="B198" s="9"/>
      <c r="C198" s="13">
        <f>IF($B198="","",SUMIFS(Najemnine!$D$2:$D$200,Najemnine!$A$2:$A$200,$A198,Najemnine!$B$2:$B$200,$B198))</f>
      </c>
      <c r="D198" s="13">
        <f>IF($B198="","",SUMIFS(Stroski!$J$2:$J$200,Stroski!$A$2:$A$200,$A198,Stroski!$C$2:$C$200,$B198))</f>
      </c>
      <c r="E198" s="17">
        <f>IF($B198="","",$C198+$D198)</f>
      </c>
      <c r="F198" s="14">
        <f>IF($B198="","",TEXT(DATE(Nastavitve!$B$2,$A198,1),"mmmm yyyy"))</f>
      </c>
    </row>
    <row r="199" spans="1:6" x14ac:dyDescent="0.25">
      <c r="A199" s="9"/>
      <c r="B199" s="9"/>
      <c r="C199" s="13">
        <f>IF($B199="","",SUMIFS(Najemnine!$D$2:$D$200,Najemnine!$A$2:$A$200,$A199,Najemnine!$B$2:$B$200,$B199))</f>
      </c>
      <c r="D199" s="13">
        <f>IF($B199="","",SUMIFS(Stroski!$J$2:$J$200,Stroski!$A$2:$A$200,$A199,Stroski!$C$2:$C$200,$B199))</f>
      </c>
      <c r="E199" s="17">
        <f>IF($B199="","",$C199+$D199)</f>
      </c>
      <c r="F199" s="14">
        <f>IF($B199="","",TEXT(DATE(Nastavitve!$B$2,$A199,1),"mmmm yyyy"))</f>
      </c>
    </row>
    <row r="200" spans="1:6" x14ac:dyDescent="0.25">
      <c r="A200" s="9"/>
      <c r="B200" s="9"/>
      <c r="C200" s="13">
        <f>IF($B200="","",SUMIFS(Najemnine!$D$2:$D$200,Najemnine!$A$2:$A$200,$A200,Najemnine!$B$2:$B$200,$B200))</f>
      </c>
      <c r="D200" s="13">
        <f>IF($B200="","",SUMIFS(Stroski!$J$2:$J$200,Stroski!$A$2:$A$200,$A200,Stroski!$C$2:$C$200,$B200))</f>
      </c>
      <c r="E200" s="17">
        <f>IF($B200="","",$C200+$D200)</f>
      </c>
      <c r="F200" s="14">
        <f>IF($B200="","",TEXT(DATE(Nastavitve!$B$2,$A200,1),"mmmm yyyy"))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customWidth="1"/>
    <col min="3" max="3" width="16" customWidth="1"/>
  </cols>
  <sheetData>
    <row r="1" ht="28" customHeight="1" spans="1:3" s="5" customFormat="1" x14ac:dyDescent="0.25">
      <c r="A1" s="5" t="s">
        <v>69</v>
      </c>
      <c r="B1" s="5" t="s">
        <v>19</v>
      </c>
      <c r="C1" s="5" t="s">
        <v>66</v>
      </c>
    </row>
    <row r="2" spans="1:2" x14ac:dyDescent="0.25">
      <c r="A2" s="14" t="s">
        <v>70</v>
      </c>
      <c r="B2" s="13">
        <f>SUM(Najemnine!$D$2:$D$200)</f>
      </c>
    </row>
    <row r="3" spans="1:2" x14ac:dyDescent="0.25">
      <c r="A3" s="14" t="s">
        <v>71</v>
      </c>
      <c r="B3" s="13">
        <f>SUM(Najemnine!$E$2:$E$200)</f>
      </c>
    </row>
    <row r="4" spans="1:2" x14ac:dyDescent="0.25">
      <c r="A4" s="14" t="s">
        <v>72</v>
      </c>
      <c r="B4" s="13">
        <f>$B$2-$B$3</f>
      </c>
    </row>
    <row r="5" spans="1:2" x14ac:dyDescent="0.25">
      <c r="A5" s="14" t="s">
        <v>73</v>
      </c>
      <c r="B5" s="18">
        <f>COUNTIF(Najemnine!$H$2:$H$200,"ZAMUDA")</f>
      </c>
    </row>
    <row r="6" spans="1:2" x14ac:dyDescent="0.25">
      <c r="A6" s="14" t="s">
        <v>74</v>
      </c>
      <c r="B6" s="13">
        <f>SUM(Stroski!$J$2:$J$200)</f>
      </c>
    </row>
    <row r="7" spans="1:2" x14ac:dyDescent="0.25">
      <c r="A7" s="14" t="s">
        <v>75</v>
      </c>
      <c r="B7" s="13">
        <f>SUM(Stroski!$K$2:$K$200)</f>
      </c>
    </row>
    <row r="9" spans="1:1" x14ac:dyDescent="0.25">
      <c r="A9" s="19" t="s">
        <v>76</v>
      </c>
    </row>
    <row r="10" spans="1:2" x14ac:dyDescent="0.25">
      <c r="A10" s="14" t="s">
        <v>77</v>
      </c>
      <c r="B10" s="13">
        <f>$B$3</f>
      </c>
    </row>
    <row r="11" spans="1:2" x14ac:dyDescent="0.25">
      <c r="A11" s="14" t="s">
        <v>78</v>
      </c>
      <c r="B11" s="13">
        <f>ROUND($B$10*Nastavitve!$B$5/100,2)</f>
      </c>
    </row>
    <row r="12" spans="1:2" x14ac:dyDescent="0.25">
      <c r="A12" s="14" t="s">
        <v>79</v>
      </c>
      <c r="B12" s="13">
        <f>$B$10-$B$11</f>
      </c>
    </row>
    <row r="13" spans="1:2" x14ac:dyDescent="0.25">
      <c r="A13" s="14" t="s">
        <v>80</v>
      </c>
      <c r="B13" s="20">
        <f>ROUND($B$12*Nastavitve!$B$4/100,2)</f>
      </c>
    </row>
    <row r="14" spans="1:2" x14ac:dyDescent="0.25">
      <c r="A14" s="14" t="s">
        <v>81</v>
      </c>
      <c r="B14" s="13">
        <f>$B$10-$B$13</f>
      </c>
    </row>
    <row r="16" spans="1:1" x14ac:dyDescent="0.25">
      <c r="A16" s="19" t="s">
        <v>82</v>
      </c>
    </row>
    <row r="17" spans="1:3" s="6" customFormat="1" x14ac:dyDescent="0.25">
      <c r="A17" s="6" t="s">
        <v>29</v>
      </c>
      <c r="B17" s="6" t="s">
        <v>83</v>
      </c>
      <c r="C17" s="6" t="s">
        <v>66</v>
      </c>
    </row>
    <row r="18" spans="1:3" x14ac:dyDescent="0.25">
      <c r="A18" s="9" t="s">
        <v>36</v>
      </c>
      <c r="B18" s="21">
        <f>SUMIF(Najemnine!$B$2:$B$200,$A18,Najemnine!$E$2:$E$200)</f>
      </c>
      <c r="C18" s="21">
        <f>SUMIF(Stroski!$C$2:$C$200,$A18,Stroski!$J$2:$J$200)</f>
      </c>
    </row>
    <row r="19" spans="1:3" x14ac:dyDescent="0.25">
      <c r="A19" s="9" t="s">
        <v>38</v>
      </c>
      <c r="B19" s="21">
        <f>SUMIF(Najemnine!$B$2:$B$200,$A19,Najemnine!$E$2:$E$200)</f>
      </c>
      <c r="C19" s="21">
        <f>SUMIF(Stroski!$C$2:$C$200,$A19,Stroski!$J$2:$J$200)</f>
      </c>
    </row>
    <row r="20" spans="1:3" x14ac:dyDescent="0.25">
      <c r="A20" s="9" t="s">
        <v>40</v>
      </c>
      <c r="B20" s="21">
        <f>SUMIF(Najemnine!$B$2:$B$200,$A20,Najemnine!$E$2:$E$200)</f>
      </c>
      <c r="C20" s="21">
        <f>SUMIF(Stroski!$C$2:$C$200,$A20,Stroski!$J$2:$J$200)</f>
      </c>
    </row>
    <row r="22" spans="1:1" x14ac:dyDescent="0.25">
      <c r="A22" s="22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Navodila</vt:lpstr>
      <vt:lpstr>Nastavitve</vt:lpstr>
      <vt:lpstr>Najemniki</vt:lpstr>
      <vt:lpstr>Najemnine</vt:lpstr>
      <vt:lpstr>Stroski</vt:lpstr>
      <vt:lpstr>Obračun</vt:lpstr>
      <vt:lpstr>Povzetek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RentLOG</dc:creator>
  <dc:title/>
  <dc:subject/>
  <dc:description/>
  <cp:keywords/>
  <cp:category/>
  <cp:lastModifiedBy>RentLOG</cp:lastModifiedBy>
  <dcterms:created xsi:type="dcterms:W3CDTF">2026-09-11T10:30:56Z</dcterms:created>
  <dcterms:modified xsi:type="dcterms:W3CDTF">2026-09-11T10:30:56Z</dcterms:modified>
</cp:coreProperties>
</file>